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activeTab="4"/>
  </bookViews>
  <sheets>
    <sheet name="Обобщена КСС" sheetId="1" r:id="rId1"/>
    <sheet name="Конструктивна" sheetId="2" r:id="rId2"/>
    <sheet name="Архитектура" sheetId="3" r:id="rId3"/>
    <sheet name="ОВК" sheetId="4" r:id="rId4"/>
    <sheet name="Електро" sheetId="5" r:id="rId5"/>
  </sheets>
  <definedNames>
    <definedName name="_xlnm.Print_Area" localSheetId="2">'Архитектура'!$A$1:$F$50</definedName>
    <definedName name="_xlnm.Print_Area" localSheetId="4">'Електро'!$A$1:$F$86</definedName>
    <definedName name="_xlnm.Print_Area" localSheetId="1">'Конструктивна'!$A$1:$F$128</definedName>
    <definedName name="_xlnm.Print_Area" localSheetId="0">'Обобщена КСС'!$A$1:$C$20</definedName>
    <definedName name="_xlnm.Print_Area" localSheetId="3">'ОВК'!$A$1:$F$33</definedName>
    <definedName name="_xlnm.Print_Titles" localSheetId="2">'Архитектура'!$5:$6</definedName>
    <definedName name="_xlnm.Print_Titles" localSheetId="4">'Електро'!$5:$6</definedName>
    <definedName name="_xlnm.Print_Titles" localSheetId="1">'Конструктивна'!$5:$6</definedName>
    <definedName name="_xlnm.Print_Titles" localSheetId="0">'Обобщена КСС'!$5:$5</definedName>
    <definedName name="_xlnm.Print_Titles" localSheetId="3">'ОВК'!$5:$6</definedName>
  </definedNames>
  <calcPr fullCalcOnLoad="1"/>
</workbook>
</file>

<file path=xl/sharedStrings.xml><?xml version="1.0" encoding="utf-8"?>
<sst xmlns="http://schemas.openxmlformats.org/spreadsheetml/2006/main" count="571" uniqueCount="281">
  <si>
    <t>№</t>
  </si>
  <si>
    <t>Вид дейност</t>
  </si>
  <si>
    <t>Мярка</t>
  </si>
  <si>
    <t>Количество</t>
  </si>
  <si>
    <t>бр.</t>
  </si>
  <si>
    <t>ед. цена /лв/</t>
  </si>
  <si>
    <r>
      <t>m</t>
    </r>
    <r>
      <rPr>
        <vertAlign val="superscript"/>
        <sz val="9"/>
        <color indexed="8"/>
        <rFont val="Tahoma"/>
        <family val="2"/>
      </rPr>
      <t>2</t>
    </r>
  </si>
  <si>
    <t>1</t>
  </si>
  <si>
    <t>2</t>
  </si>
  <si>
    <t>3</t>
  </si>
  <si>
    <t>4</t>
  </si>
  <si>
    <t>5</t>
  </si>
  <si>
    <r>
      <t>m</t>
    </r>
    <r>
      <rPr>
        <vertAlign val="superscript"/>
        <sz val="9"/>
        <rFont val="Tahoma"/>
        <family val="2"/>
      </rPr>
      <t>2</t>
    </r>
  </si>
  <si>
    <t>Нанасяне на адхезионен слой</t>
  </si>
  <si>
    <t>кг</t>
  </si>
  <si>
    <t>Нанасяне на грунд върху армировъчните пръти</t>
  </si>
  <si>
    <t>Нанасяне на АКЗ върху армировъчните пръти</t>
  </si>
  <si>
    <t>Добавяне на прекъсната армировка</t>
  </si>
  <si>
    <t>kg</t>
  </si>
  <si>
    <r>
      <t>m</t>
    </r>
    <r>
      <rPr>
        <vertAlign val="superscript"/>
        <sz val="9"/>
        <color indexed="8"/>
        <rFont val="Tahoma"/>
        <family val="2"/>
      </rPr>
      <t>3</t>
    </r>
  </si>
  <si>
    <t>m²</t>
  </si>
  <si>
    <t>Подготовка на бетонната повърхност - ръчно почистване до здрав бетон</t>
  </si>
  <si>
    <t>m'</t>
  </si>
  <si>
    <t>m³</t>
  </si>
  <si>
    <t>Ръчно натоварване и извозване на отпадъчни материали на разстояние 100m</t>
  </si>
  <si>
    <t>Отпадъчни материали с код 17 01 07 (смеси от бетон)</t>
  </si>
  <si>
    <t>Отпадъчни материали с код 17 04 05 (желязо и стомана)</t>
  </si>
  <si>
    <t>Общо количество строителни отпадъци с код 17 01 07 (смеси от бетон) - за целия обект</t>
  </si>
  <si>
    <t>Общо количество строителни отпадъци с код 17 04 05 (желязо и стомана) - за целия обект</t>
  </si>
  <si>
    <t>Всичко за част КОНСТРУКТИВНА</t>
  </si>
  <si>
    <t>Демонтажни дейности</t>
  </si>
  <si>
    <t>m</t>
  </si>
  <si>
    <t>Вътрешни стени</t>
  </si>
  <si>
    <t>Тавани</t>
  </si>
  <si>
    <t>Фасади</t>
  </si>
  <si>
    <t>Покриви</t>
  </si>
  <si>
    <t>Други</t>
  </si>
  <si>
    <t>Всичко за част АРХИТЕКТУРА</t>
  </si>
  <si>
    <t>м</t>
  </si>
  <si>
    <t xml:space="preserve">Единична 72 часова проба </t>
  </si>
  <si>
    <t>Всичко за част ОВК</t>
  </si>
  <si>
    <t>Част Конструктивна</t>
  </si>
  <si>
    <t>Част Архитектура</t>
  </si>
  <si>
    <t>Част ОВК</t>
  </si>
  <si>
    <t>Част Електро</t>
  </si>
  <si>
    <t>Отпадъчни материали с код 17 02 01 (дървесен материал)</t>
  </si>
  <si>
    <t>Всичко за част Електро</t>
  </si>
  <si>
    <t>Обобщена количествено - стойностна сметка</t>
  </si>
  <si>
    <t>Ръчна обработка на компрометираните слоеве от бетона</t>
  </si>
  <si>
    <r>
      <t>m</t>
    </r>
    <r>
      <rPr>
        <vertAlign val="superscript"/>
        <sz val="9"/>
        <color indexed="8"/>
        <rFont val="Tahoma"/>
        <family val="2"/>
      </rPr>
      <t>3</t>
    </r>
  </si>
  <si>
    <t>Продухване на пукнатините с въздух под налягане</t>
  </si>
  <si>
    <r>
      <t>m</t>
    </r>
    <r>
      <rPr>
        <vertAlign val="superscript"/>
        <sz val="9"/>
        <color indexed="8"/>
        <rFont val="Tahoma"/>
        <family val="2"/>
      </rPr>
      <t>'</t>
    </r>
  </si>
  <si>
    <r>
      <t>Пробиват се отвори в посока към пукнатината под ъгъл 45</t>
    </r>
    <r>
      <rPr>
        <vertAlign val="superscript"/>
        <sz val="9"/>
        <rFont val="Tahoma"/>
        <family val="2"/>
      </rPr>
      <t>0</t>
    </r>
  </si>
  <si>
    <t>Посредством пробивни пакери се инжектира високоеластична полиуретанова смола</t>
  </si>
  <si>
    <t>Труд за инжекционните работи</t>
  </si>
  <si>
    <t>Инжектиране на пукнатини по стени , плочи и  около тръби</t>
  </si>
  <si>
    <t>Възстановяване на стени</t>
  </si>
  <si>
    <t>Подготовка на армировката - ръчно почистване на  армировъчните пръти</t>
  </si>
  <si>
    <t>Възстановяване на сечението на колони</t>
  </si>
  <si>
    <t>Възстановяване на сечението на плочи</t>
  </si>
  <si>
    <t>Възстановяване на сечението на греди</t>
  </si>
  <si>
    <t>Подготовка на армировката - ръчно почистване на армировъчните пръти</t>
  </si>
  <si>
    <t>Възстановяване на сечението на бордове по ос Е и пиластри по ос А по фасадите</t>
  </si>
  <si>
    <t>Възстановяване на бетоновото сечение - Бетон B25</t>
  </si>
  <si>
    <t>Разбиване на част от съществуващия стоманобетонен борд</t>
  </si>
  <si>
    <t>Доставка и монтаж на нов стоманен покрив</t>
  </si>
  <si>
    <t xml:space="preserve">Пробиване на отвори Ф14x115 за анкериране </t>
  </si>
  <si>
    <t>Инжекционна система за анкериране на анкерни шпилки в бетон за отвори Ф14x115</t>
  </si>
  <si>
    <r>
      <t>dm</t>
    </r>
    <r>
      <rPr>
        <vertAlign val="superscript"/>
        <sz val="9"/>
        <rFont val="Tahoma"/>
        <family val="2"/>
      </rPr>
      <t>3</t>
    </r>
  </si>
  <si>
    <t>Анкерни шпилки M12 кл. 5.8</t>
  </si>
  <si>
    <t>Болтове М12 кл.5.8 x 30</t>
  </si>
  <si>
    <t>Болтове М12 кл.5.8 x 35</t>
  </si>
  <si>
    <t>Болтове М16 кл.5.8 x 60</t>
  </si>
  <si>
    <t>Болтове М16 кл.5.8 x 150</t>
  </si>
  <si>
    <t>Скелета за целия обект</t>
  </si>
  <si>
    <t>OБEKT: Филтърен корпус II етап - Панчарево</t>
  </si>
  <si>
    <r>
      <rPr>
        <b/>
        <sz val="9"/>
        <color indexed="8"/>
        <rFont val="Tahoma"/>
        <family val="2"/>
      </rPr>
      <t>ЧАСТ:</t>
    </r>
    <r>
      <rPr>
        <sz val="9"/>
        <color indexed="8"/>
        <rFont val="Tahoma"/>
        <family val="2"/>
      </rPr>
      <t xml:space="preserve"> Строително конструктивна</t>
    </r>
  </si>
  <si>
    <t>Премахване на фасадна тухлена зидария с дебелина 25см, в зоните където ще се изграждат нови стоманобетонови шайби</t>
  </si>
  <si>
    <t>Премахване на обрушена вароциментова мазилка по стени филтърно първи етаж</t>
  </si>
  <si>
    <t>Премахване на керамична облицовка по стени коридор в сутерен</t>
  </si>
  <si>
    <t>Премахване на обрушена вароциментова мазилка по таван на филтърно първи етаж</t>
  </si>
  <si>
    <t>Премахване на керамична облицовка в отводнителни канали между филтри, в зоните където ще се изграждат нови стоманобетонни шайби</t>
  </si>
  <si>
    <t>Премахване на обрушена вароциментова мазилка по таван на коридор в сутерен</t>
  </si>
  <si>
    <t>Премахване на обрушената стара фасадна мазилка по стени</t>
  </si>
  <si>
    <t>Премахване на фасаден цокъл</t>
  </si>
  <si>
    <t>Демонтаж на съществуващ улук</t>
  </si>
  <si>
    <t>Демонтаж на съществуващи външни водосточни тръби</t>
  </si>
  <si>
    <t>Демонтаж на съществуваща ЛТ ламарина по скатен покрив, включително подконструкция до стоманобетонни панели</t>
  </si>
  <si>
    <t>Демонтаж на съществуваща бордова шапка по скатен покрив</t>
  </si>
  <si>
    <t>Вътрешна вароциментова мазилка по тухлени стени филтърно първи етаж, основа за полагане на мазана хидроизолация на цим.основа</t>
  </si>
  <si>
    <t>Керамична облицовка по стени коридор в сутерен</t>
  </si>
  <si>
    <t>Вътрешна вароциментова мазилка по тавани филтърно първи етаж, основа за полагане на мазана хидроизолация на цим.основа</t>
  </si>
  <si>
    <t>Вътрешна вароциментова мазилка по тавани коридор сутерен, основа за полагане на мазана хидроизолация на цим.основа</t>
  </si>
  <si>
    <t>Термофасада  - мозаична мазилка по фасаден цокъл (цвят по каталог и мостра) на стъклотекстилна мрежа и XPS-F плочи с обемна плътност от 30 кг/куб.м и дебелина 8см</t>
  </si>
  <si>
    <t>Термофасада  - силикатна мазилка по фасади (цвят по каталог и мостра) на стъклотекстилна мрежа и ЕPS-F плочи с обемна плътност от 15 кг/куб.м и дебелина 8см</t>
  </si>
  <si>
    <t>Полагане на трапецовидни покривни термопанели със стандартен метод на закрепване, пълнеж от пенополиуретан, височина 100мм</t>
  </si>
  <si>
    <t>Вентилационни инсталации - смукателна вентилация</t>
  </si>
  <si>
    <t>Вентилационни инсталации - вентилатори</t>
  </si>
  <si>
    <t xml:space="preserve"> - N=0,215kW / 230V / 1,5A</t>
  </si>
  <si>
    <t>Спиро канал Ф400</t>
  </si>
  <si>
    <t xml:space="preserve">Спиро канал Ф355 </t>
  </si>
  <si>
    <t xml:space="preserve">Спиро канал Ф315 </t>
  </si>
  <si>
    <t>Преход Ф400/Ф355</t>
  </si>
  <si>
    <t>Преход Ф355/Ф315</t>
  </si>
  <si>
    <t>Решетка смукателна 1025/125</t>
  </si>
  <si>
    <t>Скоби за укрепване на спиро канал Ф400</t>
  </si>
  <si>
    <t>Скоби за укрепване на спиро канал Ф355</t>
  </si>
  <si>
    <t>Скоби за укрепване на спиро канал Ф315</t>
  </si>
  <si>
    <t>Укрепваща конструкция</t>
  </si>
  <si>
    <t>кг.</t>
  </si>
  <si>
    <t xml:space="preserve"> - N=0,05kW / 230V</t>
  </si>
  <si>
    <t xml:space="preserve">Спиро канал от подцинкована ламарина Ф250 </t>
  </si>
  <si>
    <t>Гравитачна фасадна решетка 310/310</t>
  </si>
  <si>
    <t>ОСВЕТИТЕЛНА ИНСТАЛАЦИЯ - МАШИНИ  И  СЪОРЪЖЕНИЯ</t>
  </si>
  <si>
    <t>ОСВЕТИТЕЛНА ИНСТАЛАЦИЯ - СТРОИТЕЛНО МОНТАЖНИ
 РАБОТИ</t>
  </si>
  <si>
    <t>ДВИГАТЕЛНА ИНСТАЛАЦИЯ - МАШИНИ  И  СЪОРЪЖЕНИЯ</t>
  </si>
  <si>
    <t>ДВИГАТЕЛНА ИНСТАЛАЦИЯ -СТРОИТЕЛНО МОНТАЖНИ
 РАБОТИ</t>
  </si>
  <si>
    <t>МЪЛНИЕЗАЩИТНА И ЗАЗЕМИТЕЛНА ИНСТАЛАЦИЯ ХАЛЕТА - МАШИНИ  И  СЪОРЪЖЕНИЯ</t>
  </si>
  <si>
    <t>МЪЛНИЕЗАЩИТНА И ЗАЗЕМИТЕЛНА ИНСТАЛАЦИЯ ХАЛЕТА - СТРОИТЕЛНО МОНТАЖНИ РАБОТИ</t>
  </si>
  <si>
    <t>ДЕМОНТАЖНИ РАБОТИ</t>
  </si>
  <si>
    <t>ПУСКОВО НАЛАДЪЧНИ РАБОТИ</t>
  </si>
  <si>
    <t>ПРЕДПАЗНИ СРЕДСТВА</t>
  </si>
  <si>
    <t>Монтаж на луминисцентно осветително тяло</t>
  </si>
  <si>
    <t>Зануляване на осветително тяло</t>
  </si>
  <si>
    <t>Доставка на Табло двигатели</t>
  </si>
  <si>
    <t>Доставка на кабел NYY със сечение  5x4mm2</t>
  </si>
  <si>
    <t>Доставка на кабелна скара 600/110/1,5mm от неръждаема стомана в комплект с носачи и крепежни елементи</t>
  </si>
  <si>
    <t>Доставка на кабелна скара 400/110/1,5mm от неръждаема стомана в комплект с носачи и крепежни елементи</t>
  </si>
  <si>
    <t>Доставка на кабелна скара 200/110/1,5mm от неръждаема стомана в комплект с носачи и крепежни елементи</t>
  </si>
  <si>
    <t>Монтаж  Табло двигатели</t>
  </si>
  <si>
    <t>Монтаж на двубутонна кнопка за управление</t>
  </si>
  <si>
    <t>Свързване на проводник до 6mm2 към съоръжение</t>
  </si>
  <si>
    <t>Монтаж на кабелни скари</t>
  </si>
  <si>
    <t>Доставка на арматурно желязо Ø8mm включително отводи и прави съединители</t>
  </si>
  <si>
    <t>Доставка на стоманена поцинкована шина 40/4mm</t>
  </si>
  <si>
    <t>Комплект заземителна уредба</t>
  </si>
  <si>
    <t>Доставка на крепители</t>
  </si>
  <si>
    <r>
      <t xml:space="preserve"> - L=2150m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 xml:space="preserve">/h, 160Pa </t>
    </r>
  </si>
  <si>
    <r>
      <t>Коляно 90</t>
    </r>
    <r>
      <rPr>
        <vertAlign val="superscript"/>
        <sz val="9"/>
        <rFont val="Tahoma"/>
        <family val="2"/>
      </rPr>
      <t>о</t>
    </r>
    <r>
      <rPr>
        <sz val="9"/>
        <rFont val="Tahoma"/>
        <family val="2"/>
      </rPr>
      <t xml:space="preserve"> Ф400 </t>
    </r>
  </si>
  <si>
    <r>
      <t xml:space="preserve"> - L=670m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 xml:space="preserve">/h, 48,5Pa </t>
    </r>
  </si>
  <si>
    <t>Монтаж на арматурна стомана Ø8 mm</t>
  </si>
  <si>
    <t>Монтаж на стоманена поцинкована шина 40/4mm</t>
  </si>
  <si>
    <t>Монтаж на заземителна уредба</t>
  </si>
  <si>
    <t>Демонтаж на табло</t>
  </si>
  <si>
    <t xml:space="preserve">Демонтаж на   осветителни тела с л.н.ж. </t>
  </si>
  <si>
    <t>Демонтаж на луминисцентни осветителни тела 2х36W</t>
  </si>
  <si>
    <t xml:space="preserve">Демонтаж на кабели със сечение до 5х4mm²  </t>
  </si>
  <si>
    <t>Наладка на асинхронен ел двигател с к.с. ротор</t>
  </si>
  <si>
    <t>Изпитване на кабел НН с повишено напрежение</t>
  </si>
  <si>
    <t>Измерване изолационаното съпротивление на кабел НН</t>
  </si>
  <si>
    <t>Измерване на съпротивлението на точка от защитно заземление</t>
  </si>
  <si>
    <t>Измерване на съпротивлението на контура защитното заземление</t>
  </si>
  <si>
    <t>чч</t>
  </si>
  <si>
    <t xml:space="preserve">Комплект предпазни средства за ППЗ </t>
  </si>
  <si>
    <t>Подготовка на съществуващия покрив за монтиране на новата стоманена конструкция</t>
  </si>
  <si>
    <t>Подготовка на бетонната повърхност - ръчно почистване до здрав бетон в зоната на новите елементи</t>
  </si>
  <si>
    <t>Демонтиране на съществуваща настилка по ос Д</t>
  </si>
  <si>
    <t>Разрушаване на съществуваща ст.бет. стена на преливен канал по ос 4</t>
  </si>
  <si>
    <t>Разрушаване на 25cm от дъно преливник</t>
  </si>
  <si>
    <t>Разрушаване на борд по ос А в зоната на новите шайби</t>
  </si>
  <si>
    <t>Преподпиране на плочата по ос А при премахването на тухлената зидария с телескопични стойки</t>
  </si>
  <si>
    <t>Пробиване на отвори ф10 за стремена N8</t>
  </si>
  <si>
    <t>Aрмировъчна стомана клас B420 (N)</t>
  </si>
  <si>
    <t>Нанасяне на адхезионен слой за връзка нов - стар бетон</t>
  </si>
  <si>
    <t>Бетон за нови стени на преливните канали по ос 4 B25 Вв=0.6</t>
  </si>
  <si>
    <t>Бетон за усилване на греди C30/37 Cw=0.4</t>
  </si>
  <si>
    <t>Бетон за шайби C30/37 Cw=0.4</t>
  </si>
  <si>
    <t>Възстановяване на борд по ос А</t>
  </si>
  <si>
    <t>Възстановяване на тухлена зидария от 25 cm ширина</t>
  </si>
  <si>
    <r>
      <t>m</t>
    </r>
    <r>
      <rPr>
        <vertAlign val="superscript"/>
        <sz val="9"/>
        <rFont val="Tahoma"/>
        <family val="2"/>
      </rPr>
      <t>3</t>
    </r>
  </si>
  <si>
    <t>Направа на отвор 45/45 за ОВ инсталация в съществуващатаст.бет.стена с ел.къртач</t>
  </si>
  <si>
    <t>Направа на отвор ф250 за осов вентилатор в съществуващата тухлена зидария</t>
  </si>
  <si>
    <t>Пробиване на отвори -530 отв. Ф12x300, 541отв. Ф14x150, 22 отв. Ф14x300, 757 отв. Ф16x150, 260 отв. Ф18x150 и 59 отв. Ф24x200</t>
  </si>
  <si>
    <t xml:space="preserve">Инжекционна система за анкериране на армировка в бетон за 59 отв. Ф24x200  </t>
  </si>
  <si>
    <t>Инжекционна система за анкериране на армировка в бетон за 541отв. Ф14x150</t>
  </si>
  <si>
    <t>Инжекционна система за анкериране на армировка в бетон за 22отв. Ф14x300</t>
  </si>
  <si>
    <t>Инжекционна система за анкериране на армировка в бетон за 530отв. Ф12x300</t>
  </si>
  <si>
    <t>Инжекционна система за анкериране на армировка в бетон за 757отв. Ф16x150</t>
  </si>
  <si>
    <t xml:space="preserve">Инжекционна система за анкериране на армировка в бетон за 260отв. Ф18x150  </t>
  </si>
  <si>
    <t>Спираловидна армировка N8</t>
  </si>
  <si>
    <t>Армировка за анкери N20</t>
  </si>
  <si>
    <t>Стоманени рамки S235JR</t>
  </si>
  <si>
    <t>Стоманени планки заварени за анкерите</t>
  </si>
  <si>
    <t>Разрушаване на 15cm от същ.ст.бет.стена под нови стоманени шайби</t>
  </si>
  <si>
    <t>Фасадно скеле</t>
  </si>
  <si>
    <t>Общо количество строителни отпадъци с код 17 02 01 (дървесен материал) - за целия обект</t>
  </si>
  <si>
    <t>Болтове М20 кл.5.8 x 65</t>
  </si>
  <si>
    <t>Доставка на Табло двигатели и осветление ТДО по схемите на чертежи 6/12, 7/12, 8/12</t>
  </si>
  <si>
    <t>Доставка на Табло осветление ТО по схемите на чертеж 12/12</t>
  </si>
  <si>
    <t>Доставка на табла 1 ПТР, 2ПТР и 3 ПТР по схемите на чертеж 12/12</t>
  </si>
  <si>
    <t>Доставка на луминисцентен осветител за открит монтаж 2х58W,220V, тип Linda IP-65</t>
  </si>
  <si>
    <t>Доставка на луминисцентен осветител за открит монтаж 2х58W,220V, тип Linda IP-65, с NiCd батерия, аватономност 1 час</t>
  </si>
  <si>
    <t>Доставка на луминисцентно осветително тяло 1х36, IP-65, 36V</t>
  </si>
  <si>
    <t xml:space="preserve">Доставка на евакуационно осветително тяло 1x11W, IP67 с NiCd батерия с автономност 1 час и блок АВР с автоматично включване при отпадане на напрежението и изключване при възстановяването му, 220V </t>
  </si>
  <si>
    <t>Доставка на противовлажен прожектор 1x150W,  IP67 с металхалогенна лампа</t>
  </si>
  <si>
    <t>Доставка на кабел NYY със сечение до 5x2,5mm2</t>
  </si>
  <si>
    <t>Доставка на кабел NYY със сечение до 4x2,5mm2</t>
  </si>
  <si>
    <t>Доставка на кабел NYY със сечение до 3x2,5mm2</t>
  </si>
  <si>
    <t>Доставка на кабел NYY със сечение до 3x1,5mm2</t>
  </si>
  <si>
    <t>Доставка на противовлажна разклонителна кутия, IP67,220V  за открит  монтаж</t>
  </si>
  <si>
    <t>Доставка на противовлажна разклонителна кутия IP67, 380/220V за открит  монтаж</t>
  </si>
  <si>
    <t>Монтаж на табла</t>
  </si>
  <si>
    <t>Монтаж на прожектор</t>
  </si>
  <si>
    <t xml:space="preserve">Полагане на кабели със сечение до 5х2,5mm² по метална конструкция със закрепване, или изтегляне в стоманени тръби </t>
  </si>
  <si>
    <t>Полагане на кабели със сечение до 5х2,5mm² по бетонна стена</t>
  </si>
  <si>
    <t>Монтаж на разклонителна кутия</t>
  </si>
  <si>
    <t>Свързване на електрическа разклонителна кутия</t>
  </si>
  <si>
    <t>Доставка на автоматичен прекъсвач С120N 50А за монтаж в ТНН</t>
  </si>
  <si>
    <t>Доставка на автоматичен прекъсвач С120N 32А за монтаж в ТНН</t>
  </si>
  <si>
    <t>Доставка на противовлажна кнопка за управление IP-65, която осъществява функциите: пуск, стоп и съдържа прекъсвач тип "Гъба" за аварийно изключване от място, тип XALD328,220V,6A</t>
  </si>
  <si>
    <t>Доставка на контакт триполюсен L+N+PE,220V,16A,IP-67 за открит монтаж</t>
  </si>
  <si>
    <t>Доставка на контакт петполюсен 3L+N+PE,380/220V,16A,IP-67 за открит монтаж</t>
  </si>
  <si>
    <t>Доставка на противовлажна разклонителна кутия IP-67, 220V, за открит монтаж</t>
  </si>
  <si>
    <t>Доставка на противовлажна разклонителна кутия IP-67, 380/220V, за открит монтаж</t>
  </si>
  <si>
    <t>Доставка на кабел NYY със сечение  3x1,5mm2</t>
  </si>
  <si>
    <t>Доставка на кабел NYY със сечение  5x1,5mm2</t>
  </si>
  <si>
    <t>Доставка на кабел NYY със сечение  3x4mm2</t>
  </si>
  <si>
    <t>Доставка на кабел NYY със сечение  5x6mm2</t>
  </si>
  <si>
    <t>Доставка на кабел NYY със сечение  5x16mm2</t>
  </si>
  <si>
    <t>Доставка на кабелна скара 300/110/1,5mm от неръждаема стомана в комплект с носачи и крепежни елементи</t>
  </si>
  <si>
    <t>Монтаж на автоматичен прекъсвач в ТНН</t>
  </si>
  <si>
    <t xml:space="preserve">Полагане на кабели със сечение до 5х6mm² по метална конструкция със закрепване, или изтегляне в стоманени тръби </t>
  </si>
  <si>
    <t>Полагане на кабели със сечение до 5х6mm² по бетонна стена</t>
  </si>
  <si>
    <t xml:space="preserve">Полагане на кабели със сечение до 5х16mm² по метална конструкция със закрепване, или изтегляне в стоманени тръби </t>
  </si>
  <si>
    <t>Направа на суха разделка на кабел нн със сечение до 5х1,5mm2</t>
  </si>
  <si>
    <t>Направа на суха разделка на кабел нн със сечение до 5х6mm2</t>
  </si>
  <si>
    <t>Направа на суха разделка на кабел нн със сечение до 5х16mm2</t>
  </si>
  <si>
    <t>Направа на изкоп 0,8/0,4m в почва трета категория със зариване и трамбоване ръчно</t>
  </si>
  <si>
    <r>
      <rPr>
        <b/>
        <sz val="9"/>
        <color indexed="8"/>
        <rFont val="Tahoma"/>
        <family val="2"/>
      </rPr>
      <t>ЧАСТ:</t>
    </r>
    <r>
      <rPr>
        <sz val="9"/>
        <color indexed="8"/>
        <rFont val="Tahoma"/>
        <family val="2"/>
      </rPr>
      <t xml:space="preserve"> Архитектурна</t>
    </r>
  </si>
  <si>
    <r>
      <rPr>
        <b/>
        <sz val="9"/>
        <color indexed="8"/>
        <rFont val="Tahoma"/>
        <family val="2"/>
      </rPr>
      <t>ЧАСТ:</t>
    </r>
    <r>
      <rPr>
        <sz val="9"/>
        <color indexed="8"/>
        <rFont val="Tahoma"/>
        <family val="2"/>
      </rPr>
      <t xml:space="preserve"> ОВК</t>
    </r>
  </si>
  <si>
    <r>
      <rPr>
        <b/>
        <sz val="9"/>
        <color indexed="8"/>
        <rFont val="Tahoma"/>
        <family val="2"/>
      </rPr>
      <t>ЧАСТ:</t>
    </r>
    <r>
      <rPr>
        <sz val="9"/>
        <color indexed="8"/>
        <rFont val="Tahoma"/>
        <family val="2"/>
      </rPr>
      <t xml:space="preserve"> Електро</t>
    </r>
  </si>
  <si>
    <r>
      <t>OБEKT:</t>
    </r>
    <r>
      <rPr>
        <sz val="9"/>
        <color indexed="8"/>
        <rFont val="Tahoma"/>
        <family val="2"/>
      </rPr>
      <t xml:space="preserve"> Възстановяване носимоспособността и устойчивостта на конструкцията, ремонт покрив и антисеизмично осигуряване на филтърен корпус II етап на ПСПВ "Панчарево"</t>
    </r>
  </si>
  <si>
    <t>Нанасяне на репрофилиращ материал - 40mm</t>
  </si>
  <si>
    <t>Нанасяне на защитна система</t>
  </si>
  <si>
    <t>Полагане на нова изравнителна замазка 4cm/средна дебелина/</t>
  </si>
  <si>
    <t>Отпадъчни материали с код 17 01 02 (тухли)</t>
  </si>
  <si>
    <t>Общо количество строителни отпадъци с код 17 01 02 (тухли) - за целия обект</t>
  </si>
  <si>
    <t>Общо количество строителни отпадъци с код 17 01 03 (плочки) - за целия обект</t>
  </si>
  <si>
    <t>Отпадъчни материали с код 17 01 03 (плочки)</t>
  </si>
  <si>
    <t>Направа и разваляне на вътрешно тръбно скеле, подпорно</t>
  </si>
  <si>
    <t>Доставка, полагане и демонтаж на полиетилен за защита по под</t>
  </si>
  <si>
    <t>Доставка, полагане и демонтаж на дървени плоскости за защита по под</t>
  </si>
  <si>
    <t>Доставка и монтаж на пароизолация</t>
  </si>
  <si>
    <t>Керамична облицовка по в отводнителни канали между филтри, в зоните където ще се изграждат нови стоманобетонни шайби</t>
  </si>
  <si>
    <t>Термофасада  - силикатна мазилка по фасади (цвят по каталог и мостра) на стъклотекстилна мрежа и минерална вата за пожароустойчиви ивици</t>
  </si>
  <si>
    <t>Доставка и монтаж на бордова шапка от поцинкована ламарина с полимерно покритие при страничен борд - по архитектурен детайл</t>
  </si>
  <si>
    <t>Доставка и монтаж на бордова шапка от поцинкована ламарина с полимерно покритие при висок борд - по архитектурен детайл</t>
  </si>
  <si>
    <t>Доставка и монтаж на бордова шапка от поцинкована ламарина с полимерно покритие при улук - по архитектурен детайл</t>
  </si>
  <si>
    <t>Доставка и монтаж на бордова шапка от поцинкована ламарина с полимерно покритие при деформационна фуга - по архитектурен детайл</t>
  </si>
  <si>
    <t>Направа на деформационна фуга - по архитектурен детайл</t>
  </si>
  <si>
    <t>Обръщане на покрив с хидрофобен шперплат при страничен борд - по архитектурен детайл</t>
  </si>
  <si>
    <t>Обръщане на покрив с хидрофобен шперплат при висок борд - по архитектурен детайл</t>
  </si>
  <si>
    <t>Обръщане на покрив с хидрофобен шперплат при улук - по архитектурен детайл</t>
  </si>
  <si>
    <t>Завършващ профил за външна мазилка към дограма</t>
  </si>
  <si>
    <t>Водооткапващ профил за външна мазилка със стъклофибърна мрежа</t>
  </si>
  <si>
    <t>Профил пластмасов за ъгли с мрежа</t>
  </si>
  <si>
    <t>Външен алуминиев подпрозоречен перваз</t>
  </si>
  <si>
    <t>Смукателен вентилатор осов - Ф400</t>
  </si>
  <si>
    <t xml:space="preserve">Осов вентилатор за стенен монтаж </t>
  </si>
  <si>
    <t>Прехвърляне на пясък от филтри и последващо връщане при отводнителни канали между филтри, в зоните където ще се изграждат нови стоманобетонни шайби</t>
  </si>
  <si>
    <t>Стоманена конструкция - горещо поцинкована</t>
  </si>
  <si>
    <t>Доставка и монтаж на улук от поцинкована ламарина с полимерно покритие, в комплект с всички аксесоари</t>
  </si>
  <si>
    <t>Доставка и монтаж на външни водосточни тръби ф200, в комплект с всички аксесоари</t>
  </si>
  <si>
    <t>Полагане на ленти с шир.50mm от карбонови нишки по колони 15/45cm  по ос А - 3 пласта с обща дебелина минимум 0,36mm.</t>
  </si>
  <si>
    <t>6=4*5</t>
  </si>
  <si>
    <t xml:space="preserve">Работа с мобилно скеле </t>
  </si>
  <si>
    <t>Общо количество строителни отпадъци с код 17 04 11 (кабели) - за целия обект</t>
  </si>
  <si>
    <t>Отпадъчни материали с код 17 04 11 (кабели)</t>
  </si>
  <si>
    <t xml:space="preserve">Извозване на отпадъците до депо за материално оползотворяване и рециклиране </t>
  </si>
  <si>
    <t>стойност /лв/</t>
  </si>
  <si>
    <r>
      <rPr>
        <b/>
        <sz val="9"/>
        <color indexed="8"/>
        <rFont val="Tahoma"/>
        <family val="2"/>
      </rPr>
      <t>ВЪЗЛОЖИТЕЛ:</t>
    </r>
    <r>
      <rPr>
        <sz val="9"/>
        <color indexed="8"/>
        <rFont val="Tahoma"/>
        <family val="2"/>
      </rPr>
      <t xml:space="preserve">  "Софийска вода"АД</t>
    </r>
  </si>
  <si>
    <r>
      <rPr>
        <b/>
        <sz val="9"/>
        <color indexed="8"/>
        <rFont val="Tahoma"/>
        <family val="2"/>
      </rPr>
      <t>ВЪЗЛОЖИТЕЛ:</t>
    </r>
    <r>
      <rPr>
        <sz val="9"/>
        <color indexed="8"/>
        <rFont val="Tahoma"/>
        <family val="2"/>
      </rPr>
      <t xml:space="preserve"> "Софийска вода"АД</t>
    </r>
  </si>
  <si>
    <r>
      <rPr>
        <b/>
        <sz val="9"/>
        <color indexed="8"/>
        <rFont val="Tahoma"/>
        <family val="2"/>
      </rPr>
      <t>ВЪЗЛОЖИТЕЛ:</t>
    </r>
    <r>
      <rPr>
        <sz val="9"/>
        <color indexed="8"/>
        <rFont val="Tahoma"/>
        <family val="2"/>
      </rPr>
      <t xml:space="preserve">  „Софийска вода“ АД</t>
    </r>
  </si>
  <si>
    <t>Обща оферирана стойност (сума по позиции от 1 до 4 вкл.) - БЕЗ непредвидени разходи:</t>
  </si>
  <si>
    <t>Непредвидени разходи в рамер на 10 % от общата оферирана стойност по позиция 5</t>
  </si>
  <si>
    <t>ОБЩА  СТОЙНОСТ на договора с включени непредвидени разходи (сума от позиции 5 и 6):</t>
  </si>
  <si>
    <t>Подпиране на съществуващи греди и/или плочи в зоната на усилване за височина 5,50м(включително)</t>
  </si>
  <si>
    <t>Кофраж и декофраж за нови шайби</t>
  </si>
  <si>
    <t>Кофраж и декофраж за усилените греди при новите шайби</t>
  </si>
  <si>
    <t>Кофраж и декофраж за стена на нов преливник</t>
  </si>
  <si>
    <t>Полагане на трапецовидни покривни термопанели със стандартен метод на закрепване, пълнеж от минерална вата, височина 100мм за пожароустойчива ивица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</si>
</sst>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#,##0.0"/>
    <numFmt numFmtId="187" formatCode="0.0000"/>
    <numFmt numFmtId="188" formatCode="[$-409]dddd\,\ mmmm\ dd\,\ yyyy"/>
    <numFmt numFmtId="189" formatCode="[$-409]h:mm:ss\ AM/PM"/>
    <numFmt numFmtId="190" formatCode="0.0%"/>
    <numFmt numFmtId="191" formatCode="#,##0\ &quot;лв.&quot;"/>
    <numFmt numFmtId="192" formatCode="#,##0.0\ &quot;лв.&quot;"/>
    <numFmt numFmtId="193" formatCode="#,##0.00\ &quot;лв.&quot;"/>
    <numFmt numFmtId="194" formatCode="#,##0.000\ &quot;лв.&quot;"/>
    <numFmt numFmtId="195" formatCode="#,##0.0000\ &quot;лв.&quot;"/>
    <numFmt numFmtId="196" formatCode="#,##0.00000\ &quot;лв.&quot;"/>
    <numFmt numFmtId="197" formatCode="#,##0.00\ [$лв.-402];[Red]\-#,##0.00\ [$лв.-402]"/>
    <numFmt numFmtId="198" formatCode="_-* #,##0.000\ _л_в_._-;\-* #,##0.000\ _л_в_._-;_-* &quot;-&quot;??\ _л_в_._-;_-@_-"/>
    <numFmt numFmtId="199" formatCode="_-* #,##0.0000\ _л_в_._-;\-* #,##0.0000\ _л_в_._-;_-* &quot;-&quot;??\ _л_в_._-;_-@_-"/>
    <numFmt numFmtId="20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vertAlign val="superscript"/>
      <sz val="9"/>
      <color indexed="8"/>
      <name val="Tahoma"/>
      <family val="2"/>
    </font>
    <font>
      <sz val="9"/>
      <name val="Tahoma"/>
      <family val="2"/>
    </font>
    <font>
      <b/>
      <i/>
      <sz val="9"/>
      <color indexed="8"/>
      <name val="Tahoma"/>
      <family val="2"/>
    </font>
    <font>
      <vertAlign val="superscript"/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2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32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vertical="center" wrapText="1"/>
    </xf>
    <xf numFmtId="0" fontId="10" fillId="31" borderId="11" xfId="0" applyFont="1" applyFill="1" applyBorder="1" applyAlignment="1">
      <alignment horizontal="center" vertical="center" wrapText="1"/>
    </xf>
    <xf numFmtId="0" fontId="10" fillId="31" borderId="11" xfId="0" applyFont="1" applyFill="1" applyBorder="1" applyAlignment="1">
      <alignment vertical="center" wrapText="1"/>
    </xf>
    <xf numFmtId="0" fontId="7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vertical="center" wrapText="1"/>
    </xf>
    <xf numFmtId="184" fontId="5" fillId="31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3" fontId="5" fillId="31" borderId="10" xfId="0" applyNumberFormat="1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49" fontId="10" fillId="31" borderId="10" xfId="0" applyNumberFormat="1" applyFont="1" applyFill="1" applyBorder="1" applyAlignment="1">
      <alignment vertical="center"/>
    </xf>
    <xf numFmtId="2" fontId="10" fillId="31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0" fillId="31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10" fillId="31" borderId="10" xfId="0" applyNumberFormat="1" applyFont="1" applyFill="1" applyBorder="1" applyAlignment="1">
      <alignment vertical="center" wrapText="1"/>
    </xf>
    <xf numFmtId="0" fontId="7" fillId="31" borderId="10" xfId="0" applyFont="1" applyFill="1" applyBorder="1" applyAlignment="1">
      <alignment horizontal="center" vertical="center"/>
    </xf>
    <xf numFmtId="184" fontId="7" fillId="0" borderId="13" xfId="0" applyNumberFormat="1" applyFont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left" vertical="center"/>
    </xf>
    <xf numFmtId="0" fontId="10" fillId="31" borderId="10" xfId="0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 quotePrefix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0" fillId="31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vertical="top" wrapText="1"/>
    </xf>
    <xf numFmtId="49" fontId="7" fillId="0" borderId="15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vertical="center"/>
    </xf>
    <xf numFmtId="18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 quotePrefix="1">
      <alignment wrapText="1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49" fontId="7" fillId="33" borderId="15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/>
    </xf>
    <xf numFmtId="2" fontId="45" fillId="0" borderId="10" xfId="0" applyNumberFormat="1" applyFont="1" applyBorder="1" applyAlignment="1">
      <alignment vertical="center"/>
    </xf>
    <xf numFmtId="2" fontId="45" fillId="33" borderId="10" xfId="0" applyNumberFormat="1" applyFont="1" applyFill="1" applyBorder="1" applyAlignment="1">
      <alignment vertical="center"/>
    </xf>
    <xf numFmtId="2" fontId="10" fillId="31" borderId="10" xfId="0" applyNumberFormat="1" applyFont="1" applyFill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right" vertical="center"/>
    </xf>
    <xf numFmtId="2" fontId="5" fillId="32" borderId="10" xfId="0" applyNumberFormat="1" applyFont="1" applyFill="1" applyBorder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2" fontId="45" fillId="0" borderId="0" xfId="0" applyNumberFormat="1" applyFont="1" applyAlignment="1">
      <alignment vertical="center"/>
    </xf>
    <xf numFmtId="2" fontId="5" fillId="31" borderId="10" xfId="0" applyNumberFormat="1" applyFont="1" applyFill="1" applyBorder="1" applyAlignment="1">
      <alignment horizontal="right" vertical="center" wrapText="1"/>
    </xf>
    <xf numFmtId="4" fontId="10" fillId="31" borderId="10" xfId="0" applyNumberFormat="1" applyFont="1" applyFill="1" applyBorder="1" applyAlignment="1">
      <alignment vertical="center" wrapText="1"/>
    </xf>
    <xf numFmtId="4" fontId="45" fillId="0" borderId="10" xfId="0" applyNumberFormat="1" applyFont="1" applyBorder="1" applyAlignment="1">
      <alignment vertical="center"/>
    </xf>
    <xf numFmtId="4" fontId="45" fillId="33" borderId="10" xfId="0" applyNumberFormat="1" applyFont="1" applyFill="1" applyBorder="1" applyAlignment="1">
      <alignment vertical="center"/>
    </xf>
    <xf numFmtId="4" fontId="4" fillId="31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top" wrapText="1"/>
    </xf>
    <xf numFmtId="2" fontId="7" fillId="31" borderId="10" xfId="0" applyNumberFormat="1" applyFont="1" applyFill="1" applyBorder="1" applyAlignment="1">
      <alignment horizontal="right" vertical="center"/>
    </xf>
    <xf numFmtId="4" fontId="4" fillId="31" borderId="10" xfId="0" applyNumberFormat="1" applyFont="1" applyFill="1" applyBorder="1" applyAlignment="1">
      <alignment horizontal="right" vertical="center"/>
    </xf>
    <xf numFmtId="2" fontId="7" fillId="31" borderId="10" xfId="0" applyNumberFormat="1" applyFont="1" applyFill="1" applyBorder="1" applyAlignment="1">
      <alignment horizontal="center" vertical="center"/>
    </xf>
    <xf numFmtId="2" fontId="5" fillId="31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Fill="1" applyBorder="1" applyAlignment="1">
      <alignment vertical="center" wrapText="1"/>
    </xf>
    <xf numFmtId="2" fontId="7" fillId="31" borderId="10" xfId="0" applyNumberFormat="1" applyFont="1" applyFill="1" applyBorder="1" applyAlignment="1">
      <alignment horizontal="right" vertical="center" wrapText="1"/>
    </xf>
    <xf numFmtId="2" fontId="5" fillId="0" borderId="14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5" fillId="33" borderId="14" xfId="0" applyNumberFormat="1" applyFont="1" applyFill="1" applyBorder="1" applyAlignment="1">
      <alignment horizontal="right" vertical="center" wrapText="1"/>
    </xf>
    <xf numFmtId="2" fontId="5" fillId="0" borderId="16" xfId="0" applyNumberFormat="1" applyFont="1" applyFill="1" applyBorder="1" applyAlignment="1">
      <alignment horizontal="right" vertical="center" wrapText="1"/>
    </xf>
    <xf numFmtId="4" fontId="10" fillId="31" borderId="11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4" fillId="32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0" fontId="10" fillId="31" borderId="17" xfId="0" applyFont="1" applyFill="1" applyBorder="1" applyAlignment="1">
      <alignment horizontal="center" vertical="center" wrapText="1"/>
    </xf>
    <xf numFmtId="0" fontId="10" fillId="31" borderId="15" xfId="0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image" Target="../media/image2.wmf" /><Relationship Id="rId4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120"/>
  <sheetViews>
    <sheetView zoomScaleSheetLayoutView="100" workbookViewId="0" topLeftCell="A1">
      <selection activeCell="F10" sqref="F10"/>
    </sheetView>
  </sheetViews>
  <sheetFormatPr defaultColWidth="9.140625" defaultRowHeight="15"/>
  <cols>
    <col min="1" max="1" width="5.7109375" style="3" customWidth="1"/>
    <col min="2" max="2" width="53.00390625" style="1" customWidth="1"/>
    <col min="3" max="3" width="13.140625" style="2" bestFit="1" customWidth="1"/>
    <col min="4" max="4" width="10.28125" style="14" customWidth="1"/>
    <col min="5" max="16384" width="9.140625" style="5" customWidth="1"/>
  </cols>
  <sheetData>
    <row r="1" spans="1:3" ht="42" customHeight="1">
      <c r="A1" s="152" t="s">
        <v>231</v>
      </c>
      <c r="B1" s="152"/>
      <c r="C1" s="152"/>
    </row>
    <row r="2" ht="12" customHeight="1">
      <c r="A2" s="7" t="s">
        <v>272</v>
      </c>
    </row>
    <row r="3" ht="12" customHeight="1">
      <c r="A3" s="7"/>
    </row>
    <row r="4" spans="1:4" s="1" customFormat="1" ht="18" customHeight="1">
      <c r="A4" s="149" t="s">
        <v>47</v>
      </c>
      <c r="B4" s="150"/>
      <c r="C4" s="151"/>
      <c r="D4" s="11"/>
    </row>
    <row r="5" spans="1:4" s="1" customFormat="1" ht="18.75" customHeight="1">
      <c r="A5" s="32" t="s">
        <v>0</v>
      </c>
      <c r="B5" s="32" t="s">
        <v>1</v>
      </c>
      <c r="C5" s="41" t="s">
        <v>269</v>
      </c>
      <c r="D5" s="11"/>
    </row>
    <row r="6" spans="1:4" s="3" customFormat="1" ht="19.5" customHeight="1">
      <c r="A6" s="47">
        <v>1</v>
      </c>
      <c r="B6" s="21" t="s">
        <v>41</v>
      </c>
      <c r="C6" s="134"/>
      <c r="D6" s="13"/>
    </row>
    <row r="7" spans="1:4" s="3" customFormat="1" ht="19.5" customHeight="1">
      <c r="A7" s="47">
        <v>2</v>
      </c>
      <c r="B7" s="21" t="s">
        <v>42</v>
      </c>
      <c r="C7" s="134"/>
      <c r="D7" s="13"/>
    </row>
    <row r="8" spans="1:4" s="3" customFormat="1" ht="19.5" customHeight="1">
      <c r="A8" s="47">
        <v>3</v>
      </c>
      <c r="B8" s="21" t="s">
        <v>43</v>
      </c>
      <c r="C8" s="134"/>
      <c r="D8" s="13"/>
    </row>
    <row r="9" spans="1:4" s="3" customFormat="1" ht="19.5" customHeight="1">
      <c r="A9" s="47">
        <v>4</v>
      </c>
      <c r="B9" s="21" t="s">
        <v>44</v>
      </c>
      <c r="C9" s="134"/>
      <c r="D9" s="13"/>
    </row>
    <row r="10" spans="1:4" s="3" customFormat="1" ht="27" customHeight="1">
      <c r="A10" s="47">
        <v>5</v>
      </c>
      <c r="B10" s="21" t="s">
        <v>273</v>
      </c>
      <c r="C10" s="21"/>
      <c r="D10" s="13"/>
    </row>
    <row r="11" spans="1:4" s="3" customFormat="1" ht="35.25" customHeight="1">
      <c r="A11" s="47">
        <v>6</v>
      </c>
      <c r="B11" s="21" t="s">
        <v>274</v>
      </c>
      <c r="C11" s="21"/>
      <c r="D11" s="13"/>
    </row>
    <row r="12" spans="1:4" ht="31.5" customHeight="1">
      <c r="A12" s="25">
        <v>7</v>
      </c>
      <c r="B12" s="21" t="s">
        <v>275</v>
      </c>
      <c r="C12" s="21"/>
      <c r="D12" s="5"/>
    </row>
    <row r="13" spans="1:4" ht="10.5" customHeight="1">
      <c r="A13" s="19"/>
      <c r="B13" s="20"/>
      <c r="C13" s="20"/>
      <c r="D13" s="5"/>
    </row>
    <row r="14" spans="1:4" ht="19.5" customHeight="1">
      <c r="A14" s="66"/>
      <c r="B14" s="66"/>
      <c r="C14" s="5"/>
      <c r="D14" s="5"/>
    </row>
    <row r="15" spans="1:4" ht="34.5" customHeight="1">
      <c r="A15" s="67"/>
      <c r="B15" s="62"/>
      <c r="C15" s="5"/>
      <c r="D15" s="5"/>
    </row>
    <row r="16" spans="1:4" ht="19.5" customHeight="1">
      <c r="A16" s="66"/>
      <c r="B16" s="62"/>
      <c r="C16" s="5"/>
      <c r="D16" s="5"/>
    </row>
    <row r="17" spans="1:4" ht="30" customHeight="1">
      <c r="A17" s="66"/>
      <c r="B17" s="62"/>
      <c r="C17" s="5"/>
      <c r="D17" s="5"/>
    </row>
    <row r="18" spans="1:4" ht="19.5" customHeight="1">
      <c r="A18" s="66"/>
      <c r="B18" s="62"/>
      <c r="C18" s="5"/>
      <c r="D18" s="5"/>
    </row>
    <row r="19" spans="1:4" ht="12" customHeight="1">
      <c r="A19" s="5"/>
      <c r="B19" s="5"/>
      <c r="C19" s="5"/>
      <c r="D19" s="5"/>
    </row>
    <row r="20" spans="1:4" ht="12" customHeight="1">
      <c r="A20" s="5"/>
      <c r="B20" s="5"/>
      <c r="C20" s="5"/>
      <c r="D20" s="5"/>
    </row>
    <row r="21" spans="1:4" ht="12" customHeight="1">
      <c r="A21" s="5"/>
      <c r="B21" s="5"/>
      <c r="C21" s="5"/>
      <c r="D21" s="5"/>
    </row>
    <row r="22" spans="1:4" ht="12" customHeight="1">
      <c r="A22" s="5"/>
      <c r="B22" s="5"/>
      <c r="C22" s="5"/>
      <c r="D22" s="5"/>
    </row>
    <row r="23" spans="1:4" ht="12" customHeight="1">
      <c r="A23" s="5"/>
      <c r="B23" s="5"/>
      <c r="C23" s="5"/>
      <c r="D23" s="5"/>
    </row>
    <row r="24" spans="1:4" ht="12" customHeight="1">
      <c r="A24" s="5"/>
      <c r="B24" s="5"/>
      <c r="C24" s="5"/>
      <c r="D24" s="5"/>
    </row>
    <row r="25" spans="1:4" ht="12" customHeight="1">
      <c r="A25" s="5"/>
      <c r="B25" s="5"/>
      <c r="C25" s="5"/>
      <c r="D25" s="5"/>
    </row>
    <row r="26" spans="1:4" ht="12" customHeight="1">
      <c r="A26" s="5"/>
      <c r="B26" s="5"/>
      <c r="C26" s="5"/>
      <c r="D26" s="5"/>
    </row>
    <row r="27" spans="1:4" ht="12" customHeight="1">
      <c r="A27" s="5"/>
      <c r="B27" s="5"/>
      <c r="C27" s="5"/>
      <c r="D27" s="5"/>
    </row>
    <row r="28" spans="1:4" ht="12" customHeight="1">
      <c r="A28" s="5"/>
      <c r="B28" s="5"/>
      <c r="C28" s="5"/>
      <c r="D28" s="5"/>
    </row>
    <row r="29" spans="1:4" ht="12" customHeight="1">
      <c r="A29" s="5"/>
      <c r="B29" s="5"/>
      <c r="C29" s="5"/>
      <c r="D29" s="5"/>
    </row>
    <row r="30" spans="1:4" ht="12" customHeight="1">
      <c r="A30" s="5"/>
      <c r="B30" s="5"/>
      <c r="C30" s="5"/>
      <c r="D30" s="5"/>
    </row>
    <row r="31" spans="1:4" ht="12" customHeight="1">
      <c r="A31" s="5"/>
      <c r="B31" s="5"/>
      <c r="C31" s="5"/>
      <c r="D31" s="5"/>
    </row>
    <row r="32" spans="1:4" ht="12" customHeight="1">
      <c r="A32" s="5"/>
      <c r="B32" s="5"/>
      <c r="C32" s="5"/>
      <c r="D32" s="5"/>
    </row>
    <row r="33" spans="1:4" ht="12" customHeight="1">
      <c r="A33" s="5"/>
      <c r="B33" s="5"/>
      <c r="C33" s="5"/>
      <c r="D33" s="5"/>
    </row>
    <row r="34" spans="1:4" ht="12" customHeight="1">
      <c r="A34" s="5"/>
      <c r="B34" s="5"/>
      <c r="C34" s="5"/>
      <c r="D34" s="5"/>
    </row>
    <row r="35" spans="1:4" ht="12" customHeight="1">
      <c r="A35" s="5"/>
      <c r="B35" s="5"/>
      <c r="C35" s="5"/>
      <c r="D35" s="5"/>
    </row>
    <row r="36" spans="1:4" ht="12" customHeight="1">
      <c r="A36" s="5"/>
      <c r="B36" s="5"/>
      <c r="C36" s="5"/>
      <c r="D36" s="5"/>
    </row>
    <row r="37" spans="1:4" ht="12" customHeight="1">
      <c r="A37" s="5"/>
      <c r="B37" s="5"/>
      <c r="C37" s="5"/>
      <c r="D37" s="5"/>
    </row>
    <row r="38" spans="1:4" ht="12" customHeight="1">
      <c r="A38" s="5"/>
      <c r="B38" s="5"/>
      <c r="C38" s="5"/>
      <c r="D38" s="5"/>
    </row>
    <row r="39" spans="1:4" ht="12" customHeight="1">
      <c r="A39" s="5"/>
      <c r="B39" s="5"/>
      <c r="C39" s="5"/>
      <c r="D39" s="5"/>
    </row>
    <row r="40" spans="1:4" ht="12" customHeight="1">
      <c r="A40" s="5"/>
      <c r="B40" s="5"/>
      <c r="C40" s="5"/>
      <c r="D40" s="5"/>
    </row>
    <row r="41" spans="1:4" ht="12" customHeight="1">
      <c r="A41" s="5"/>
      <c r="B41" s="5"/>
      <c r="C41" s="5"/>
      <c r="D41" s="5"/>
    </row>
    <row r="42" spans="1:4" ht="12" customHeight="1">
      <c r="A42" s="5"/>
      <c r="B42" s="5"/>
      <c r="C42" s="5"/>
      <c r="D42" s="5"/>
    </row>
    <row r="43" spans="1:4" ht="12" customHeight="1">
      <c r="A43" s="5"/>
      <c r="B43" s="5"/>
      <c r="C43" s="5"/>
      <c r="D43" s="5"/>
    </row>
    <row r="44" spans="1:4" ht="12" customHeight="1">
      <c r="A44" s="5"/>
      <c r="B44" s="5"/>
      <c r="C44" s="5"/>
      <c r="D44" s="5"/>
    </row>
    <row r="45" spans="1:4" ht="12" customHeight="1">
      <c r="A45" s="5"/>
      <c r="B45" s="5"/>
      <c r="C45" s="5"/>
      <c r="D45" s="5"/>
    </row>
    <row r="46" spans="1:4" ht="12" customHeight="1">
      <c r="A46" s="5"/>
      <c r="B46" s="5"/>
      <c r="C46" s="5"/>
      <c r="D46" s="5"/>
    </row>
    <row r="47" spans="1:4" ht="12" customHeight="1">
      <c r="A47" s="5"/>
      <c r="B47" s="5"/>
      <c r="C47" s="5"/>
      <c r="D47" s="5"/>
    </row>
    <row r="48" spans="1:4" ht="12" customHeight="1">
      <c r="A48" s="5"/>
      <c r="B48" s="5"/>
      <c r="C48" s="5"/>
      <c r="D48" s="5"/>
    </row>
    <row r="49" spans="1:4" ht="12" customHeight="1">
      <c r="A49" s="5"/>
      <c r="B49" s="5"/>
      <c r="C49" s="5"/>
      <c r="D49" s="5"/>
    </row>
    <row r="50" spans="1:4" ht="12" customHeight="1">
      <c r="A50" s="5"/>
      <c r="B50" s="5"/>
      <c r="C50" s="5"/>
      <c r="D50" s="5"/>
    </row>
    <row r="51" spans="1:4" ht="12" customHeight="1">
      <c r="A51" s="5"/>
      <c r="B51" s="5"/>
      <c r="C51" s="5"/>
      <c r="D51" s="5"/>
    </row>
    <row r="52" spans="1:4" ht="12" customHeight="1">
      <c r="A52" s="5"/>
      <c r="B52" s="5"/>
      <c r="C52" s="5"/>
      <c r="D52" s="5"/>
    </row>
    <row r="53" spans="1:4" ht="12" customHeight="1">
      <c r="A53" s="5"/>
      <c r="B53" s="5"/>
      <c r="C53" s="5"/>
      <c r="D53" s="5"/>
    </row>
    <row r="54" spans="1:4" ht="12" customHeight="1">
      <c r="A54" s="5"/>
      <c r="B54" s="5"/>
      <c r="C54" s="5"/>
      <c r="D54" s="5"/>
    </row>
    <row r="55" spans="1:4" ht="12" customHeight="1">
      <c r="A55" s="5"/>
      <c r="B55" s="5"/>
      <c r="C55" s="5"/>
      <c r="D55" s="5"/>
    </row>
    <row r="56" spans="1:4" ht="12" customHeight="1">
      <c r="A56" s="5"/>
      <c r="B56" s="5"/>
      <c r="C56" s="5"/>
      <c r="D56" s="5"/>
    </row>
    <row r="57" spans="1:4" ht="12" customHeight="1">
      <c r="A57" s="5"/>
      <c r="B57" s="5"/>
      <c r="C57" s="5"/>
      <c r="D57" s="5"/>
    </row>
    <row r="58" spans="1:4" ht="12" customHeight="1">
      <c r="A58" s="5"/>
      <c r="B58" s="5"/>
      <c r="C58" s="5"/>
      <c r="D58" s="5"/>
    </row>
    <row r="59" spans="1:4" ht="12" customHeight="1">
      <c r="A59" s="5"/>
      <c r="B59" s="5"/>
      <c r="C59" s="5"/>
      <c r="D59" s="5"/>
    </row>
    <row r="60" spans="1:4" ht="12" customHeight="1">
      <c r="A60" s="5"/>
      <c r="B60" s="5"/>
      <c r="C60" s="5"/>
      <c r="D60" s="5"/>
    </row>
    <row r="61" spans="1:4" ht="12" customHeight="1">
      <c r="A61" s="5"/>
      <c r="B61" s="5"/>
      <c r="C61" s="5"/>
      <c r="D61" s="5"/>
    </row>
    <row r="62" spans="1:4" ht="12" customHeight="1">
      <c r="A62" s="5"/>
      <c r="B62" s="5"/>
      <c r="C62" s="5"/>
      <c r="D62" s="5"/>
    </row>
    <row r="63" spans="1:4" ht="12" customHeight="1">
      <c r="A63" s="5"/>
      <c r="B63" s="5"/>
      <c r="C63" s="5"/>
      <c r="D63" s="5"/>
    </row>
    <row r="64" spans="1:4" ht="12" customHeight="1">
      <c r="A64" s="5"/>
      <c r="B64" s="5"/>
      <c r="C64" s="5"/>
      <c r="D64" s="5"/>
    </row>
    <row r="65" spans="1:4" ht="12" customHeight="1">
      <c r="A65" s="5"/>
      <c r="B65" s="5"/>
      <c r="C65" s="5"/>
      <c r="D65" s="5"/>
    </row>
    <row r="66" spans="1:4" ht="12" customHeight="1">
      <c r="A66" s="5"/>
      <c r="B66" s="5"/>
      <c r="C66" s="5"/>
      <c r="D66" s="5"/>
    </row>
    <row r="67" spans="1:4" ht="12" customHeight="1">
      <c r="A67" s="5"/>
      <c r="B67" s="5"/>
      <c r="C67" s="5"/>
      <c r="D67" s="5"/>
    </row>
    <row r="68" spans="1:4" ht="12" customHeight="1">
      <c r="A68" s="5"/>
      <c r="B68" s="5"/>
      <c r="C68" s="5"/>
      <c r="D68" s="5"/>
    </row>
    <row r="69" spans="1:4" ht="12" customHeight="1">
      <c r="A69" s="5"/>
      <c r="B69" s="5"/>
      <c r="C69" s="5"/>
      <c r="D69" s="5"/>
    </row>
    <row r="70" spans="1:4" ht="12" customHeight="1">
      <c r="A70" s="5"/>
      <c r="B70" s="5"/>
      <c r="C70" s="5"/>
      <c r="D70" s="5"/>
    </row>
    <row r="71" spans="1:4" ht="12" customHeight="1">
      <c r="A71" s="5"/>
      <c r="B71" s="5"/>
      <c r="C71" s="5"/>
      <c r="D71" s="5"/>
    </row>
    <row r="72" spans="1:4" ht="12" customHeight="1">
      <c r="A72" s="5"/>
      <c r="B72" s="5"/>
      <c r="C72" s="5"/>
      <c r="D72" s="5"/>
    </row>
    <row r="73" spans="1:4" ht="12" customHeight="1">
      <c r="A73" s="5"/>
      <c r="B73" s="5"/>
      <c r="C73" s="5"/>
      <c r="D73" s="5"/>
    </row>
    <row r="74" spans="1:4" ht="12" customHeight="1">
      <c r="A74" s="5"/>
      <c r="B74" s="5"/>
      <c r="C74" s="5"/>
      <c r="D74" s="5"/>
    </row>
    <row r="75" spans="1:4" ht="12" customHeight="1">
      <c r="A75" s="5"/>
      <c r="B75" s="5"/>
      <c r="C75" s="5"/>
      <c r="D75" s="5"/>
    </row>
    <row r="76" spans="1:4" ht="12" customHeight="1">
      <c r="A76" s="5"/>
      <c r="B76" s="5"/>
      <c r="C76" s="5"/>
      <c r="D76" s="5"/>
    </row>
    <row r="77" spans="1:4" ht="12" customHeight="1">
      <c r="A77" s="5"/>
      <c r="B77" s="5"/>
      <c r="C77" s="5"/>
      <c r="D77" s="5"/>
    </row>
    <row r="78" spans="1:4" ht="12" customHeight="1">
      <c r="A78" s="5"/>
      <c r="B78" s="5"/>
      <c r="C78" s="5"/>
      <c r="D78" s="5"/>
    </row>
    <row r="79" spans="1:4" ht="12" customHeight="1">
      <c r="A79" s="5"/>
      <c r="B79" s="5"/>
      <c r="C79" s="5"/>
      <c r="D79" s="5"/>
    </row>
    <row r="80" spans="1:4" ht="12" customHeight="1">
      <c r="A80" s="5"/>
      <c r="B80" s="5"/>
      <c r="C80" s="5"/>
      <c r="D80" s="5"/>
    </row>
    <row r="81" spans="1:4" ht="12" customHeight="1">
      <c r="A81" s="5"/>
      <c r="B81" s="5"/>
      <c r="C81" s="5"/>
      <c r="D81" s="5"/>
    </row>
    <row r="82" spans="1:4" ht="12" customHeight="1">
      <c r="A82" s="5"/>
      <c r="B82" s="5"/>
      <c r="C82" s="5"/>
      <c r="D82" s="5"/>
    </row>
    <row r="83" spans="1:4" ht="12" customHeight="1">
      <c r="A83" s="5"/>
      <c r="B83" s="5"/>
      <c r="C83" s="5"/>
      <c r="D83" s="5"/>
    </row>
    <row r="84" spans="1:4" ht="12" customHeight="1">
      <c r="A84" s="5"/>
      <c r="B84" s="5"/>
      <c r="C84" s="5"/>
      <c r="D84" s="5"/>
    </row>
    <row r="85" spans="1:4" ht="12" customHeight="1">
      <c r="A85" s="5"/>
      <c r="B85" s="5"/>
      <c r="C85" s="5"/>
      <c r="D85" s="5"/>
    </row>
    <row r="86" spans="1:4" ht="12" customHeight="1">
      <c r="A86" s="5"/>
      <c r="B86" s="5"/>
      <c r="C86" s="5"/>
      <c r="D86" s="5"/>
    </row>
    <row r="87" spans="1:4" ht="12" customHeight="1">
      <c r="A87" s="5"/>
      <c r="B87" s="5"/>
      <c r="C87" s="5"/>
      <c r="D87" s="5"/>
    </row>
    <row r="88" spans="1:4" ht="12" customHeight="1">
      <c r="A88" s="5"/>
      <c r="B88" s="5"/>
      <c r="C88" s="5"/>
      <c r="D88" s="5"/>
    </row>
    <row r="89" spans="1:4" ht="12" customHeight="1">
      <c r="A89" s="5"/>
      <c r="B89" s="5"/>
      <c r="C89" s="5"/>
      <c r="D89" s="5"/>
    </row>
    <row r="90" spans="1:4" ht="12" customHeight="1">
      <c r="A90" s="5"/>
      <c r="B90" s="5"/>
      <c r="C90" s="5"/>
      <c r="D90" s="5"/>
    </row>
    <row r="91" spans="1:4" ht="12" customHeight="1">
      <c r="A91" s="5"/>
      <c r="B91" s="5"/>
      <c r="C91" s="5"/>
      <c r="D91" s="5"/>
    </row>
    <row r="92" spans="1:4" ht="12" customHeight="1">
      <c r="A92" s="5"/>
      <c r="B92" s="5"/>
      <c r="C92" s="5"/>
      <c r="D92" s="5"/>
    </row>
    <row r="93" spans="1:4" ht="12" customHeight="1">
      <c r="A93" s="5"/>
      <c r="B93" s="5"/>
      <c r="C93" s="5"/>
      <c r="D93" s="5"/>
    </row>
    <row r="94" spans="1:4" ht="12" customHeight="1">
      <c r="A94" s="5"/>
      <c r="B94" s="5"/>
      <c r="C94" s="5"/>
      <c r="D94" s="5"/>
    </row>
    <row r="95" spans="1:4" ht="12" customHeight="1">
      <c r="A95" s="5"/>
      <c r="B95" s="5"/>
      <c r="C95" s="5"/>
      <c r="D95" s="5"/>
    </row>
    <row r="96" spans="1:4" ht="12" customHeight="1">
      <c r="A96" s="5"/>
      <c r="B96" s="5"/>
      <c r="C96" s="5"/>
      <c r="D96" s="5"/>
    </row>
    <row r="97" spans="1:4" ht="12" customHeight="1">
      <c r="A97" s="5"/>
      <c r="B97" s="5"/>
      <c r="C97" s="5"/>
      <c r="D97" s="5"/>
    </row>
    <row r="98" spans="1:4" ht="12" customHeight="1">
      <c r="A98" s="5"/>
      <c r="B98" s="5"/>
      <c r="C98" s="5"/>
      <c r="D98" s="5"/>
    </row>
    <row r="99" spans="1:4" ht="12" customHeight="1">
      <c r="A99" s="5"/>
      <c r="B99" s="5"/>
      <c r="C99" s="5"/>
      <c r="D99" s="5"/>
    </row>
    <row r="100" spans="1:4" ht="12" customHeight="1">
      <c r="A100" s="5"/>
      <c r="B100" s="5"/>
      <c r="C100" s="5"/>
      <c r="D100" s="5"/>
    </row>
    <row r="101" spans="1:4" ht="12" customHeight="1">
      <c r="A101" s="5"/>
      <c r="B101" s="5"/>
      <c r="C101" s="5"/>
      <c r="D101" s="5"/>
    </row>
    <row r="102" spans="1:4" ht="12" customHeight="1">
      <c r="A102" s="5"/>
      <c r="B102" s="5"/>
      <c r="C102" s="5"/>
      <c r="D102" s="5"/>
    </row>
    <row r="103" spans="1:4" ht="12" customHeight="1">
      <c r="A103" s="5"/>
      <c r="B103" s="5"/>
      <c r="C103" s="5"/>
      <c r="D103" s="5"/>
    </row>
    <row r="104" spans="1:4" ht="12" customHeight="1">
      <c r="A104" s="5"/>
      <c r="B104" s="5"/>
      <c r="C104" s="5"/>
      <c r="D104" s="5"/>
    </row>
    <row r="105" spans="1:4" ht="12" customHeight="1">
      <c r="A105" s="5"/>
      <c r="B105" s="5"/>
      <c r="C105" s="5"/>
      <c r="D105" s="5"/>
    </row>
    <row r="106" spans="1:4" ht="12" customHeight="1">
      <c r="A106" s="5"/>
      <c r="B106" s="5"/>
      <c r="C106" s="5"/>
      <c r="D106" s="5"/>
    </row>
    <row r="107" spans="1:4" ht="12" customHeight="1">
      <c r="A107" s="5"/>
      <c r="B107" s="5"/>
      <c r="C107" s="5"/>
      <c r="D107" s="5"/>
    </row>
    <row r="108" spans="1:4" ht="12" customHeight="1">
      <c r="A108" s="5"/>
      <c r="B108" s="5"/>
      <c r="C108" s="5"/>
      <c r="D108" s="5"/>
    </row>
    <row r="109" spans="1:4" ht="12" customHeight="1">
      <c r="A109" s="5"/>
      <c r="B109" s="5"/>
      <c r="C109" s="5"/>
      <c r="D109" s="5"/>
    </row>
    <row r="110" spans="1:4" ht="12" customHeight="1">
      <c r="A110" s="5"/>
      <c r="B110" s="5"/>
      <c r="C110" s="5"/>
      <c r="D110" s="5"/>
    </row>
    <row r="111" spans="1:4" ht="12" customHeight="1">
      <c r="A111" s="5"/>
      <c r="B111" s="5"/>
      <c r="C111" s="5"/>
      <c r="D111" s="5"/>
    </row>
    <row r="112" spans="1:4" ht="12" customHeight="1">
      <c r="A112" s="5"/>
      <c r="B112" s="5"/>
      <c r="C112" s="5"/>
      <c r="D112" s="5"/>
    </row>
    <row r="113" spans="1:4" ht="12" customHeight="1">
      <c r="A113" s="5"/>
      <c r="B113" s="5"/>
      <c r="C113" s="5"/>
      <c r="D113" s="5"/>
    </row>
    <row r="114" spans="1:4" ht="12" customHeight="1">
      <c r="A114" s="5"/>
      <c r="B114" s="5"/>
      <c r="C114" s="5"/>
      <c r="D114" s="5"/>
    </row>
    <row r="115" spans="1:4" ht="12" customHeight="1">
      <c r="A115" s="5"/>
      <c r="B115" s="5"/>
      <c r="C115" s="5"/>
      <c r="D115" s="5"/>
    </row>
    <row r="116" spans="1:4" ht="12" customHeight="1">
      <c r="A116" s="5"/>
      <c r="B116" s="5"/>
      <c r="C116" s="5"/>
      <c r="D116" s="5"/>
    </row>
    <row r="117" spans="1:4" ht="12" customHeight="1">
      <c r="A117" s="5"/>
      <c r="B117" s="5"/>
      <c r="C117" s="5"/>
      <c r="D117" s="5"/>
    </row>
    <row r="118" spans="1:4" ht="12" customHeight="1">
      <c r="A118" s="5"/>
      <c r="B118" s="5"/>
      <c r="C118" s="5"/>
      <c r="D118" s="5"/>
    </row>
    <row r="119" spans="1:3" ht="14.25">
      <c r="A119" s="5"/>
      <c r="B119" s="5"/>
      <c r="C119" s="5"/>
    </row>
    <row r="120" spans="1:3" ht="14.25">
      <c r="A120" s="5"/>
      <c r="B120" s="5"/>
      <c r="C120" s="5"/>
    </row>
  </sheetData>
  <sheetProtection/>
  <mergeCells count="2">
    <mergeCell ref="A4:C4"/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firstPageNumber="45" useFirstPageNumber="1" fitToHeight="1" fitToWidth="1" horizontalDpi="1200" verticalDpi="1200" orientation="portrait" paperSize="9" r:id="rId1"/>
  <headerFooter scaleWithDoc="0" alignWithMargins="0">
    <oddFooter>&amp;LTT001547&amp;R&amp;9&amp;X&amp;P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248"/>
  <sheetViews>
    <sheetView zoomScaleSheetLayoutView="85" workbookViewId="0" topLeftCell="A1">
      <selection activeCell="H78" sqref="H78"/>
    </sheetView>
  </sheetViews>
  <sheetFormatPr defaultColWidth="9.140625" defaultRowHeight="15"/>
  <cols>
    <col min="1" max="1" width="5.7109375" style="3" customWidth="1"/>
    <col min="2" max="2" width="54.8515625" style="1" customWidth="1"/>
    <col min="3" max="3" width="5.7109375" style="1" customWidth="1"/>
    <col min="4" max="4" width="9.57421875" style="1" bestFit="1" customWidth="1"/>
    <col min="5" max="5" width="6.7109375" style="1" customWidth="1"/>
    <col min="6" max="6" width="13.140625" style="2" bestFit="1" customWidth="1"/>
    <col min="7" max="7" width="10.28125" style="14" customWidth="1"/>
    <col min="8" max="16384" width="9.140625" style="5" customWidth="1"/>
  </cols>
  <sheetData>
    <row r="1" spans="1:11" s="39" customFormat="1" ht="12" customHeight="1">
      <c r="A1" s="8" t="s">
        <v>75</v>
      </c>
      <c r="F1" s="86"/>
      <c r="G1" s="68"/>
      <c r="H1" s="68"/>
      <c r="I1" s="68"/>
      <c r="J1" s="68"/>
      <c r="K1" s="68"/>
    </row>
    <row r="2" spans="1:11" s="39" customFormat="1" ht="12" customHeight="1">
      <c r="A2" s="7" t="s">
        <v>76</v>
      </c>
      <c r="F2" s="86"/>
      <c r="G2" s="68"/>
      <c r="H2" s="68"/>
      <c r="I2" s="68"/>
      <c r="J2" s="68"/>
      <c r="K2" s="68"/>
    </row>
    <row r="3" spans="1:11" s="39" customFormat="1" ht="12" customHeight="1">
      <c r="A3" s="7" t="s">
        <v>270</v>
      </c>
      <c r="F3" s="86"/>
      <c r="G3" s="68"/>
      <c r="H3" s="68"/>
      <c r="I3" s="68"/>
      <c r="J3" s="68"/>
      <c r="K3" s="68"/>
    </row>
    <row r="4" spans="1:7" s="1" customFormat="1" ht="12" customHeight="1">
      <c r="A4" s="3"/>
      <c r="F4" s="4"/>
      <c r="G4" s="11"/>
    </row>
    <row r="5" spans="1:7" s="1" customFormat="1" ht="33.75">
      <c r="A5" s="32" t="s">
        <v>0</v>
      </c>
      <c r="B5" s="32" t="s">
        <v>1</v>
      </c>
      <c r="C5" s="32" t="s">
        <v>2</v>
      </c>
      <c r="D5" s="32" t="s">
        <v>3</v>
      </c>
      <c r="E5" s="32" t="s">
        <v>5</v>
      </c>
      <c r="F5" s="41" t="s">
        <v>269</v>
      </c>
      <c r="G5" s="11"/>
    </row>
    <row r="6" spans="1:7" s="3" customFormat="1" ht="11.25">
      <c r="A6" s="35" t="s">
        <v>7</v>
      </c>
      <c r="B6" s="35" t="s">
        <v>8</v>
      </c>
      <c r="C6" s="35" t="s">
        <v>9</v>
      </c>
      <c r="D6" s="35" t="s">
        <v>10</v>
      </c>
      <c r="E6" s="35" t="s">
        <v>11</v>
      </c>
      <c r="F6" s="38" t="s">
        <v>264</v>
      </c>
      <c r="G6" s="13"/>
    </row>
    <row r="7" spans="1:9" s="3" customFormat="1" ht="30" customHeight="1">
      <c r="A7" s="29">
        <v>1</v>
      </c>
      <c r="B7" s="30" t="s">
        <v>55</v>
      </c>
      <c r="C7" s="31"/>
      <c r="D7" s="31"/>
      <c r="E7" s="31"/>
      <c r="F7" s="141">
        <f>SUM(F8:F14)</f>
        <v>0</v>
      </c>
      <c r="G7" s="10"/>
      <c r="H7" s="9"/>
      <c r="I7" s="10"/>
    </row>
    <row r="8" spans="1:13" s="82" customFormat="1" ht="21.75" customHeight="1">
      <c r="A8" s="15">
        <v>1.1</v>
      </c>
      <c r="B8" s="12" t="s">
        <v>48</v>
      </c>
      <c r="C8" s="15" t="s">
        <v>49</v>
      </c>
      <c r="D8" s="103">
        <v>0.7</v>
      </c>
      <c r="E8" s="112"/>
      <c r="F8" s="142">
        <f aca="true" t="shared" si="0" ref="F8:F14">D8*E8</f>
        <v>0</v>
      </c>
      <c r="G8" s="68"/>
      <c r="H8" s="72"/>
      <c r="I8" s="73"/>
      <c r="J8" s="72"/>
      <c r="K8" s="69"/>
      <c r="L8" s="70"/>
      <c r="M8" s="79"/>
    </row>
    <row r="9" spans="1:13" s="82" customFormat="1" ht="21.75" customHeight="1">
      <c r="A9" s="15">
        <v>1.2</v>
      </c>
      <c r="B9" s="12" t="s">
        <v>50</v>
      </c>
      <c r="C9" s="15" t="s">
        <v>51</v>
      </c>
      <c r="D9" s="103">
        <v>70</v>
      </c>
      <c r="E9" s="103"/>
      <c r="F9" s="142">
        <f t="shared" si="0"/>
        <v>0</v>
      </c>
      <c r="G9" s="68"/>
      <c r="H9" s="72"/>
      <c r="I9" s="73"/>
      <c r="J9" s="72"/>
      <c r="K9" s="70"/>
      <c r="L9" s="70"/>
      <c r="M9" s="79"/>
    </row>
    <row r="10" spans="1:13" s="82" customFormat="1" ht="21.75" customHeight="1">
      <c r="A10" s="15">
        <v>1.3</v>
      </c>
      <c r="B10" s="12" t="s">
        <v>52</v>
      </c>
      <c r="C10" s="15" t="s">
        <v>22</v>
      </c>
      <c r="D10" s="135">
        <f>D9</f>
        <v>70</v>
      </c>
      <c r="E10" s="135"/>
      <c r="F10" s="142">
        <f t="shared" si="0"/>
        <v>0</v>
      </c>
      <c r="G10" s="68"/>
      <c r="H10" s="72"/>
      <c r="I10" s="73"/>
      <c r="J10" s="72"/>
      <c r="K10" s="80"/>
      <c r="L10" s="75"/>
      <c r="M10" s="71"/>
    </row>
    <row r="11" spans="1:13" s="82" customFormat="1" ht="24.75" customHeight="1">
      <c r="A11" s="15">
        <v>1.4</v>
      </c>
      <c r="B11" s="12" t="s">
        <v>53</v>
      </c>
      <c r="C11" s="16" t="s">
        <v>22</v>
      </c>
      <c r="D11" s="81">
        <f>D9</f>
        <v>70</v>
      </c>
      <c r="E11" s="135"/>
      <c r="F11" s="142">
        <f t="shared" si="0"/>
        <v>0</v>
      </c>
      <c r="G11" s="68"/>
      <c r="H11" s="72"/>
      <c r="I11" s="73"/>
      <c r="J11" s="74"/>
      <c r="K11" s="73"/>
      <c r="L11" s="75"/>
      <c r="M11" s="71"/>
    </row>
    <row r="12" spans="1:13" s="82" customFormat="1" ht="21.75" customHeight="1">
      <c r="A12" s="15">
        <v>1.5</v>
      </c>
      <c r="B12" s="12" t="s">
        <v>54</v>
      </c>
      <c r="C12" s="15" t="s">
        <v>22</v>
      </c>
      <c r="D12" s="103">
        <f>D9</f>
        <v>70</v>
      </c>
      <c r="E12" s="103"/>
      <c r="F12" s="142">
        <f t="shared" si="0"/>
        <v>0</v>
      </c>
      <c r="G12" s="68"/>
      <c r="H12" s="78"/>
      <c r="I12" s="73"/>
      <c r="J12" s="74"/>
      <c r="K12" s="73"/>
      <c r="L12" s="75"/>
      <c r="M12" s="71"/>
    </row>
    <row r="13" spans="1:13" s="82" customFormat="1" ht="21.75" customHeight="1">
      <c r="A13" s="15">
        <v>1.6</v>
      </c>
      <c r="B13" s="106" t="s">
        <v>232</v>
      </c>
      <c r="C13" s="15" t="s">
        <v>6</v>
      </c>
      <c r="D13" s="103">
        <f>70*0.5</f>
        <v>35</v>
      </c>
      <c r="E13" s="103"/>
      <c r="F13" s="142">
        <f t="shared" si="0"/>
        <v>0</v>
      </c>
      <c r="G13" s="68"/>
      <c r="H13" s="72"/>
      <c r="I13" s="73"/>
      <c r="J13" s="72"/>
      <c r="K13" s="69"/>
      <c r="L13" s="70"/>
      <c r="M13" s="79"/>
    </row>
    <row r="14" spans="1:13" s="82" customFormat="1" ht="21.75" customHeight="1">
      <c r="A14" s="27">
        <v>1.7</v>
      </c>
      <c r="B14" s="106" t="s">
        <v>233</v>
      </c>
      <c r="C14" s="15" t="s">
        <v>6</v>
      </c>
      <c r="D14" s="103">
        <f>D13</f>
        <v>35</v>
      </c>
      <c r="E14" s="103"/>
      <c r="F14" s="142">
        <f t="shared" si="0"/>
        <v>0</v>
      </c>
      <c r="G14" s="68"/>
      <c r="H14" s="85"/>
      <c r="I14" s="73"/>
      <c r="J14" s="72"/>
      <c r="K14" s="69"/>
      <c r="L14" s="70"/>
      <c r="M14" s="79"/>
    </row>
    <row r="15" spans="1:9" s="3" customFormat="1" ht="30" customHeight="1">
      <c r="A15" s="29">
        <v>2</v>
      </c>
      <c r="B15" s="30" t="s">
        <v>56</v>
      </c>
      <c r="C15" s="31"/>
      <c r="D15" s="136"/>
      <c r="E15" s="136"/>
      <c r="F15" s="141">
        <f>SUM(F16:F22)</f>
        <v>0</v>
      </c>
      <c r="G15" s="10"/>
      <c r="H15" s="9"/>
      <c r="I15" s="10"/>
    </row>
    <row r="16" spans="1:13" s="82" customFormat="1" ht="23.25" customHeight="1">
      <c r="A16" s="15">
        <v>2.1</v>
      </c>
      <c r="B16" s="12" t="s">
        <v>21</v>
      </c>
      <c r="C16" s="15" t="s">
        <v>49</v>
      </c>
      <c r="D16" s="135">
        <f>(108*2*0.02*0.8-31*0.02)</f>
        <v>2.8360000000000003</v>
      </c>
      <c r="E16" s="112"/>
      <c r="F16" s="142">
        <f aca="true" t="shared" si="1" ref="F16:F22">D16*E16</f>
        <v>0</v>
      </c>
      <c r="G16" s="68"/>
      <c r="H16" s="72"/>
      <c r="I16" s="73"/>
      <c r="J16" s="74"/>
      <c r="K16" s="75"/>
      <c r="L16" s="75"/>
      <c r="M16" s="71"/>
    </row>
    <row r="17" spans="1:13" s="82" customFormat="1" ht="24" customHeight="1">
      <c r="A17" s="15">
        <v>2.2</v>
      </c>
      <c r="B17" s="12" t="s">
        <v>57</v>
      </c>
      <c r="C17" s="16" t="s">
        <v>6</v>
      </c>
      <c r="D17" s="81">
        <f>D16*2.5</f>
        <v>7.090000000000001</v>
      </c>
      <c r="E17" s="138"/>
      <c r="F17" s="142">
        <f t="shared" si="1"/>
        <v>0</v>
      </c>
      <c r="G17" s="68"/>
      <c r="H17" s="72"/>
      <c r="I17" s="73"/>
      <c r="J17" s="74"/>
      <c r="K17" s="75"/>
      <c r="L17" s="75"/>
      <c r="M17" s="71"/>
    </row>
    <row r="18" spans="1:13" s="82" customFormat="1" ht="21.75" customHeight="1">
      <c r="A18" s="15">
        <v>2.3</v>
      </c>
      <c r="B18" s="12" t="s">
        <v>15</v>
      </c>
      <c r="C18" s="15" t="s">
        <v>6</v>
      </c>
      <c r="D18" s="135">
        <f>D17</f>
        <v>7.090000000000001</v>
      </c>
      <c r="E18" s="138"/>
      <c r="F18" s="142">
        <f t="shared" si="1"/>
        <v>0</v>
      </c>
      <c r="G18" s="68"/>
      <c r="H18" s="72"/>
      <c r="I18" s="73"/>
      <c r="J18" s="74"/>
      <c r="K18" s="73"/>
      <c r="L18" s="75"/>
      <c r="M18" s="71"/>
    </row>
    <row r="19" spans="1:13" s="82" customFormat="1" ht="21.75" customHeight="1">
      <c r="A19" s="15">
        <v>2.4</v>
      </c>
      <c r="B19" s="12" t="s">
        <v>16</v>
      </c>
      <c r="C19" s="15" t="s">
        <v>6</v>
      </c>
      <c r="D19" s="135">
        <f>D17</f>
        <v>7.090000000000001</v>
      </c>
      <c r="E19" s="138"/>
      <c r="F19" s="142">
        <f t="shared" si="1"/>
        <v>0</v>
      </c>
      <c r="G19" s="68"/>
      <c r="H19" s="72"/>
      <c r="I19" s="73"/>
      <c r="J19" s="72"/>
      <c r="K19" s="75"/>
      <c r="L19" s="75"/>
      <c r="M19" s="71"/>
    </row>
    <row r="20" spans="1:13" s="82" customFormat="1" ht="21.75" customHeight="1">
      <c r="A20" s="15">
        <v>2.5</v>
      </c>
      <c r="B20" s="77" t="s">
        <v>13</v>
      </c>
      <c r="C20" s="83" t="s">
        <v>6</v>
      </c>
      <c r="D20" s="137">
        <f>108*2*0.8</f>
        <v>172.8</v>
      </c>
      <c r="E20" s="137"/>
      <c r="F20" s="143">
        <f t="shared" si="1"/>
        <v>0</v>
      </c>
      <c r="G20" s="68"/>
      <c r="H20" s="78"/>
      <c r="I20" s="73"/>
      <c r="J20" s="74"/>
      <c r="K20" s="73"/>
      <c r="L20" s="75"/>
      <c r="M20" s="71"/>
    </row>
    <row r="21" spans="1:13" s="82" customFormat="1" ht="21.75" customHeight="1">
      <c r="A21" s="15">
        <v>2.6</v>
      </c>
      <c r="B21" s="106" t="s">
        <v>232</v>
      </c>
      <c r="C21" s="15" t="s">
        <v>6</v>
      </c>
      <c r="D21" s="135">
        <f>D20*0.8</f>
        <v>138.24</v>
      </c>
      <c r="E21" s="135"/>
      <c r="F21" s="142">
        <f t="shared" si="1"/>
        <v>0</v>
      </c>
      <c r="G21" s="68"/>
      <c r="H21" s="72"/>
      <c r="I21" s="73"/>
      <c r="J21" s="72"/>
      <c r="K21" s="75"/>
      <c r="L21" s="75"/>
      <c r="M21" s="71"/>
    </row>
    <row r="22" spans="1:13" s="82" customFormat="1" ht="21.75" customHeight="1">
      <c r="A22" s="15">
        <v>2.7</v>
      </c>
      <c r="B22" s="106" t="s">
        <v>233</v>
      </c>
      <c r="C22" s="15" t="s">
        <v>6</v>
      </c>
      <c r="D22" s="135">
        <f>D20</f>
        <v>172.8</v>
      </c>
      <c r="E22" s="135"/>
      <c r="F22" s="142">
        <f t="shared" si="1"/>
        <v>0</v>
      </c>
      <c r="G22" s="68"/>
      <c r="H22" s="72"/>
      <c r="I22" s="73"/>
      <c r="J22" s="72"/>
      <c r="K22" s="75"/>
      <c r="L22" s="75"/>
      <c r="M22" s="71"/>
    </row>
    <row r="23" spans="1:9" s="24" customFormat="1" ht="30" customHeight="1">
      <c r="A23" s="29">
        <v>3</v>
      </c>
      <c r="B23" s="30" t="s">
        <v>59</v>
      </c>
      <c r="C23" s="31"/>
      <c r="D23" s="136"/>
      <c r="E23" s="136"/>
      <c r="F23" s="144">
        <f>SUBTOTAL(9,F24:F31)</f>
        <v>0</v>
      </c>
      <c r="G23" s="10"/>
      <c r="H23" s="9"/>
      <c r="I23" s="10"/>
    </row>
    <row r="24" spans="1:13" s="82" customFormat="1" ht="21.75" customHeight="1">
      <c r="A24" s="15">
        <v>3.1</v>
      </c>
      <c r="B24" s="106" t="s">
        <v>21</v>
      </c>
      <c r="C24" s="108" t="s">
        <v>49</v>
      </c>
      <c r="D24" s="138">
        <v>42.4</v>
      </c>
      <c r="E24" s="112"/>
      <c r="F24" s="142">
        <f aca="true" t="shared" si="2" ref="F24:F31">D24*E24</f>
        <v>0</v>
      </c>
      <c r="G24" s="68"/>
      <c r="H24" s="72"/>
      <c r="I24" s="73"/>
      <c r="J24" s="74"/>
      <c r="K24" s="75"/>
      <c r="L24" s="75"/>
      <c r="M24" s="71"/>
    </row>
    <row r="25" spans="1:13" s="82" customFormat="1" ht="21.75" customHeight="1">
      <c r="A25" s="15">
        <v>3.2</v>
      </c>
      <c r="B25" s="106" t="s">
        <v>61</v>
      </c>
      <c r="C25" s="109" t="s">
        <v>6</v>
      </c>
      <c r="D25" s="112">
        <v>106.2</v>
      </c>
      <c r="E25" s="138"/>
      <c r="F25" s="142">
        <f t="shared" si="2"/>
        <v>0</v>
      </c>
      <c r="G25" s="68"/>
      <c r="H25" s="72"/>
      <c r="I25" s="73"/>
      <c r="J25" s="74"/>
      <c r="K25" s="75"/>
      <c r="L25" s="75"/>
      <c r="M25" s="71"/>
    </row>
    <row r="26" spans="1:13" s="82" customFormat="1" ht="21.75" customHeight="1">
      <c r="A26" s="15">
        <v>3.3</v>
      </c>
      <c r="B26" s="106" t="s">
        <v>15</v>
      </c>
      <c r="C26" s="108" t="s">
        <v>6</v>
      </c>
      <c r="D26" s="138">
        <f>D25</f>
        <v>106.2</v>
      </c>
      <c r="E26" s="138"/>
      <c r="F26" s="142">
        <f t="shared" si="2"/>
        <v>0</v>
      </c>
      <c r="G26" s="68"/>
      <c r="H26" s="72"/>
      <c r="I26" s="73"/>
      <c r="J26" s="74"/>
      <c r="K26" s="73"/>
      <c r="L26" s="75"/>
      <c r="M26" s="71"/>
    </row>
    <row r="27" spans="1:13" s="82" customFormat="1" ht="21.75" customHeight="1">
      <c r="A27" s="15">
        <v>3.4</v>
      </c>
      <c r="B27" s="106" t="s">
        <v>16</v>
      </c>
      <c r="C27" s="108" t="s">
        <v>6</v>
      </c>
      <c r="D27" s="138">
        <f>D25</f>
        <v>106.2</v>
      </c>
      <c r="E27" s="138"/>
      <c r="F27" s="142">
        <f t="shared" si="2"/>
        <v>0</v>
      </c>
      <c r="G27" s="68"/>
      <c r="H27" s="72"/>
      <c r="I27" s="73"/>
      <c r="J27" s="72"/>
      <c r="K27" s="75"/>
      <c r="L27" s="75"/>
      <c r="M27" s="71"/>
    </row>
    <row r="28" spans="1:13" s="82" customFormat="1" ht="21.75" customHeight="1">
      <c r="A28" s="15">
        <v>3.5</v>
      </c>
      <c r="B28" s="106" t="s">
        <v>17</v>
      </c>
      <c r="C28" s="108" t="s">
        <v>14</v>
      </c>
      <c r="D28" s="113">
        <v>42</v>
      </c>
      <c r="E28" s="113"/>
      <c r="F28" s="142">
        <f t="shared" si="2"/>
        <v>0</v>
      </c>
      <c r="G28" s="68"/>
      <c r="H28" s="69"/>
      <c r="I28" s="70"/>
      <c r="J28" s="84"/>
      <c r="K28" s="69"/>
      <c r="L28" s="70"/>
      <c r="M28" s="71"/>
    </row>
    <row r="29" spans="1:13" s="82" customFormat="1" ht="21.75" customHeight="1">
      <c r="A29" s="15">
        <v>3.6</v>
      </c>
      <c r="B29" s="110" t="s">
        <v>13</v>
      </c>
      <c r="C29" s="111" t="s">
        <v>6</v>
      </c>
      <c r="D29" s="139">
        <v>2140</v>
      </c>
      <c r="E29" s="139"/>
      <c r="F29" s="143">
        <f t="shared" si="2"/>
        <v>0</v>
      </c>
      <c r="G29" s="68"/>
      <c r="H29" s="78"/>
      <c r="I29" s="73"/>
      <c r="J29" s="74"/>
      <c r="K29" s="73"/>
      <c r="L29" s="75"/>
      <c r="M29" s="71"/>
    </row>
    <row r="30" spans="1:13" s="82" customFormat="1" ht="21.75" customHeight="1">
      <c r="A30" s="15">
        <v>3.7</v>
      </c>
      <c r="B30" s="106" t="s">
        <v>232</v>
      </c>
      <c r="C30" s="108" t="s">
        <v>6</v>
      </c>
      <c r="D30" s="138">
        <f>D29*0.5</f>
        <v>1070</v>
      </c>
      <c r="E30" s="138"/>
      <c r="F30" s="142">
        <f t="shared" si="2"/>
        <v>0</v>
      </c>
      <c r="G30" s="68"/>
      <c r="H30" s="72"/>
      <c r="I30" s="73"/>
      <c r="J30" s="72"/>
      <c r="K30" s="75"/>
      <c r="L30" s="75"/>
      <c r="M30" s="71"/>
    </row>
    <row r="31" spans="1:13" s="82" customFormat="1" ht="21.75" customHeight="1">
      <c r="A31" s="15">
        <v>3.8</v>
      </c>
      <c r="B31" s="106" t="s">
        <v>233</v>
      </c>
      <c r="C31" s="108" t="s">
        <v>6</v>
      </c>
      <c r="D31" s="138">
        <f>D29</f>
        <v>2140</v>
      </c>
      <c r="E31" s="138"/>
      <c r="F31" s="142">
        <f t="shared" si="2"/>
        <v>0</v>
      </c>
      <c r="G31" s="68"/>
      <c r="H31" s="72"/>
      <c r="I31" s="73"/>
      <c r="J31" s="72"/>
      <c r="K31" s="75"/>
      <c r="L31" s="75"/>
      <c r="M31" s="71"/>
    </row>
    <row r="32" spans="1:9" s="24" customFormat="1" ht="30" customHeight="1">
      <c r="A32" s="36">
        <v>4</v>
      </c>
      <c r="B32" s="28" t="s">
        <v>58</v>
      </c>
      <c r="C32" s="25"/>
      <c r="D32" s="124"/>
      <c r="E32" s="124"/>
      <c r="F32" s="144">
        <f>SUBTOTAL(9,F33:F40)</f>
        <v>0</v>
      </c>
      <c r="G32" s="10"/>
      <c r="H32" s="9"/>
      <c r="I32" s="10"/>
    </row>
    <row r="33" spans="1:13" s="82" customFormat="1" ht="21.75" customHeight="1">
      <c r="A33" s="15">
        <v>4.1</v>
      </c>
      <c r="B33" s="106" t="s">
        <v>21</v>
      </c>
      <c r="C33" s="108" t="s">
        <v>49</v>
      </c>
      <c r="D33" s="138">
        <v>1.775</v>
      </c>
      <c r="E33" s="112"/>
      <c r="F33" s="142">
        <f aca="true" t="shared" si="3" ref="F33:F40">D33*E33</f>
        <v>0</v>
      </c>
      <c r="G33" s="68"/>
      <c r="H33" s="72"/>
      <c r="I33" s="73"/>
      <c r="J33" s="74"/>
      <c r="K33" s="75"/>
      <c r="L33" s="75"/>
      <c r="M33" s="71"/>
    </row>
    <row r="34" spans="1:13" s="82" customFormat="1" ht="23.25" customHeight="1">
      <c r="A34" s="15">
        <v>4.2</v>
      </c>
      <c r="B34" s="106" t="s">
        <v>57</v>
      </c>
      <c r="C34" s="109" t="s">
        <v>6</v>
      </c>
      <c r="D34" s="112">
        <f>2.5*D33</f>
        <v>4.4375</v>
      </c>
      <c r="E34" s="138"/>
      <c r="F34" s="142">
        <f t="shared" si="3"/>
        <v>0</v>
      </c>
      <c r="G34" s="68"/>
      <c r="H34" s="72"/>
      <c r="I34" s="73"/>
      <c r="J34" s="74"/>
      <c r="K34" s="75"/>
      <c r="L34" s="75"/>
      <c r="M34" s="71"/>
    </row>
    <row r="35" spans="1:13" s="82" customFormat="1" ht="21.75" customHeight="1">
      <c r="A35" s="15">
        <v>4.3</v>
      </c>
      <c r="B35" s="106" t="s">
        <v>15</v>
      </c>
      <c r="C35" s="108" t="s">
        <v>6</v>
      </c>
      <c r="D35" s="138">
        <f>D34</f>
        <v>4.4375</v>
      </c>
      <c r="E35" s="138"/>
      <c r="F35" s="142">
        <f t="shared" si="3"/>
        <v>0</v>
      </c>
      <c r="G35" s="68"/>
      <c r="H35" s="72"/>
      <c r="I35" s="73"/>
      <c r="J35" s="74"/>
      <c r="K35" s="73"/>
      <c r="L35" s="75"/>
      <c r="M35" s="71"/>
    </row>
    <row r="36" spans="1:13" s="82" customFormat="1" ht="21.75" customHeight="1">
      <c r="A36" s="15">
        <v>4.4</v>
      </c>
      <c r="B36" s="106" t="s">
        <v>16</v>
      </c>
      <c r="C36" s="108" t="s">
        <v>6</v>
      </c>
      <c r="D36" s="138">
        <f>D34</f>
        <v>4.4375</v>
      </c>
      <c r="E36" s="138"/>
      <c r="F36" s="142">
        <f t="shared" si="3"/>
        <v>0</v>
      </c>
      <c r="G36" s="68"/>
      <c r="H36" s="72"/>
      <c r="I36" s="73"/>
      <c r="J36" s="72"/>
      <c r="K36" s="75"/>
      <c r="L36" s="75"/>
      <c r="M36" s="71"/>
    </row>
    <row r="37" spans="1:13" s="82" customFormat="1" ht="21.75" customHeight="1">
      <c r="A37" s="15">
        <v>4.5</v>
      </c>
      <c r="B37" s="106" t="s">
        <v>17</v>
      </c>
      <c r="C37" s="108" t="s">
        <v>14</v>
      </c>
      <c r="D37" s="113">
        <f>1*D33</f>
        <v>1.775</v>
      </c>
      <c r="E37" s="113"/>
      <c r="F37" s="142">
        <f t="shared" si="3"/>
        <v>0</v>
      </c>
      <c r="G37" s="68"/>
      <c r="H37" s="72"/>
      <c r="I37" s="73"/>
      <c r="J37" s="72"/>
      <c r="K37" s="69"/>
      <c r="L37" s="70"/>
      <c r="M37" s="71"/>
    </row>
    <row r="38" spans="1:13" s="82" customFormat="1" ht="21.75" customHeight="1">
      <c r="A38" s="15">
        <v>4.6</v>
      </c>
      <c r="B38" s="110" t="s">
        <v>13</v>
      </c>
      <c r="C38" s="111" t="s">
        <v>6</v>
      </c>
      <c r="D38" s="139">
        <f>100*D33</f>
        <v>177.5</v>
      </c>
      <c r="E38" s="139"/>
      <c r="F38" s="143">
        <f t="shared" si="3"/>
        <v>0</v>
      </c>
      <c r="G38" s="68"/>
      <c r="H38" s="78"/>
      <c r="I38" s="73"/>
      <c r="J38" s="74"/>
      <c r="K38" s="73"/>
      <c r="L38" s="75"/>
      <c r="M38" s="71"/>
    </row>
    <row r="39" spans="1:13" s="82" customFormat="1" ht="21.75" customHeight="1">
      <c r="A39" s="15">
        <v>4.7</v>
      </c>
      <c r="B39" s="106" t="s">
        <v>232</v>
      </c>
      <c r="C39" s="108" t="s">
        <v>6</v>
      </c>
      <c r="D39" s="138">
        <f>D38*0.7</f>
        <v>124.24999999999999</v>
      </c>
      <c r="E39" s="138"/>
      <c r="F39" s="142">
        <f t="shared" si="3"/>
        <v>0</v>
      </c>
      <c r="G39" s="68"/>
      <c r="H39" s="72"/>
      <c r="I39" s="73"/>
      <c r="J39" s="72"/>
      <c r="K39" s="75"/>
      <c r="L39" s="75"/>
      <c r="M39" s="71"/>
    </row>
    <row r="40" spans="1:13" s="82" customFormat="1" ht="21.75" customHeight="1">
      <c r="A40" s="15">
        <v>4.8</v>
      </c>
      <c r="B40" s="106" t="s">
        <v>233</v>
      </c>
      <c r="C40" s="108" t="s">
        <v>6</v>
      </c>
      <c r="D40" s="138">
        <f>D38</f>
        <v>177.5</v>
      </c>
      <c r="E40" s="138"/>
      <c r="F40" s="142">
        <f t="shared" si="3"/>
        <v>0</v>
      </c>
      <c r="G40" s="68"/>
      <c r="H40" s="72"/>
      <c r="I40" s="73"/>
      <c r="J40" s="72"/>
      <c r="K40" s="75"/>
      <c r="L40" s="75"/>
      <c r="M40" s="71"/>
    </row>
    <row r="41" spans="1:9" s="24" customFormat="1" ht="24.75" customHeight="1">
      <c r="A41" s="36">
        <v>5</v>
      </c>
      <c r="B41" s="28" t="s">
        <v>60</v>
      </c>
      <c r="C41" s="32"/>
      <c r="D41" s="124"/>
      <c r="E41" s="124"/>
      <c r="F41" s="144">
        <f>SUBTOTAL(9,F42:F49)</f>
        <v>0</v>
      </c>
      <c r="G41" s="10"/>
      <c r="H41" s="9"/>
      <c r="I41" s="10"/>
    </row>
    <row r="42" spans="1:13" s="82" customFormat="1" ht="21.75" customHeight="1">
      <c r="A42" s="15">
        <v>5.1</v>
      </c>
      <c r="B42" s="106" t="s">
        <v>21</v>
      </c>
      <c r="C42" s="108" t="s">
        <v>49</v>
      </c>
      <c r="D42" s="138">
        <v>11.86</v>
      </c>
      <c r="E42" s="112"/>
      <c r="F42" s="142">
        <f aca="true" t="shared" si="4" ref="F42:F49">D42*E42</f>
        <v>0</v>
      </c>
      <c r="G42" s="68"/>
      <c r="H42" s="72"/>
      <c r="I42" s="73"/>
      <c r="J42" s="74"/>
      <c r="K42" s="75"/>
      <c r="L42" s="75"/>
      <c r="M42" s="71"/>
    </row>
    <row r="43" spans="1:13" s="82" customFormat="1" ht="21.75" customHeight="1">
      <c r="A43" s="15">
        <v>5.2</v>
      </c>
      <c r="B43" s="106" t="s">
        <v>61</v>
      </c>
      <c r="C43" s="109" t="s">
        <v>6</v>
      </c>
      <c r="D43" s="112">
        <f>D42*2.5</f>
        <v>29.65</v>
      </c>
      <c r="E43" s="138"/>
      <c r="F43" s="142">
        <f t="shared" si="4"/>
        <v>0</v>
      </c>
      <c r="G43" s="68"/>
      <c r="H43" s="72"/>
      <c r="I43" s="73"/>
      <c r="J43" s="74"/>
      <c r="K43" s="75"/>
      <c r="L43" s="75"/>
      <c r="M43" s="71"/>
    </row>
    <row r="44" spans="1:13" s="82" customFormat="1" ht="21.75" customHeight="1">
      <c r="A44" s="15">
        <v>5.3</v>
      </c>
      <c r="B44" s="106" t="s">
        <v>15</v>
      </c>
      <c r="C44" s="108" t="s">
        <v>6</v>
      </c>
      <c r="D44" s="138">
        <f>D43</f>
        <v>29.65</v>
      </c>
      <c r="E44" s="138"/>
      <c r="F44" s="142">
        <f t="shared" si="4"/>
        <v>0</v>
      </c>
      <c r="G44" s="68"/>
      <c r="H44" s="72"/>
      <c r="I44" s="73"/>
      <c r="J44" s="74"/>
      <c r="K44" s="73"/>
      <c r="L44" s="75"/>
      <c r="M44" s="71"/>
    </row>
    <row r="45" spans="1:13" s="82" customFormat="1" ht="21.75" customHeight="1">
      <c r="A45" s="15">
        <v>5.4</v>
      </c>
      <c r="B45" s="106" t="s">
        <v>16</v>
      </c>
      <c r="C45" s="108" t="s">
        <v>6</v>
      </c>
      <c r="D45" s="138">
        <f>D43</f>
        <v>29.65</v>
      </c>
      <c r="E45" s="138"/>
      <c r="F45" s="142">
        <f t="shared" si="4"/>
        <v>0</v>
      </c>
      <c r="G45" s="68"/>
      <c r="H45" s="72"/>
      <c r="I45" s="73"/>
      <c r="J45" s="72"/>
      <c r="K45" s="75"/>
      <c r="L45" s="75"/>
      <c r="M45" s="71"/>
    </row>
    <row r="46" spans="1:7" s="82" customFormat="1" ht="21.75" customHeight="1">
      <c r="A46" s="15">
        <v>5.5</v>
      </c>
      <c r="B46" s="106" t="s">
        <v>17</v>
      </c>
      <c r="C46" s="108" t="s">
        <v>14</v>
      </c>
      <c r="D46" s="113">
        <f>D42*1</f>
        <v>11.86</v>
      </c>
      <c r="E46" s="113"/>
      <c r="F46" s="142">
        <f>D46*E46</f>
        <v>0</v>
      </c>
      <c r="G46" s="68"/>
    </row>
    <row r="47" spans="1:13" s="82" customFormat="1" ht="21.75" customHeight="1">
      <c r="A47" s="15">
        <v>5.6</v>
      </c>
      <c r="B47" s="110" t="s">
        <v>13</v>
      </c>
      <c r="C47" s="111" t="s">
        <v>6</v>
      </c>
      <c r="D47" s="139">
        <f>100*D42</f>
        <v>1186</v>
      </c>
      <c r="E47" s="139"/>
      <c r="F47" s="143">
        <f t="shared" si="4"/>
        <v>0</v>
      </c>
      <c r="G47" s="68"/>
      <c r="H47" s="78"/>
      <c r="I47" s="73"/>
      <c r="J47" s="74"/>
      <c r="K47" s="73"/>
      <c r="L47" s="75"/>
      <c r="M47" s="71"/>
    </row>
    <row r="48" spans="1:13" s="82" customFormat="1" ht="21.75" customHeight="1">
      <c r="A48" s="15">
        <v>5.7</v>
      </c>
      <c r="B48" s="106" t="s">
        <v>232</v>
      </c>
      <c r="C48" s="108" t="s">
        <v>6</v>
      </c>
      <c r="D48" s="138">
        <f>D47*0.5</f>
        <v>593</v>
      </c>
      <c r="E48" s="138"/>
      <c r="F48" s="142">
        <f t="shared" si="4"/>
        <v>0</v>
      </c>
      <c r="G48" s="68"/>
      <c r="H48" s="72"/>
      <c r="I48" s="73"/>
      <c r="J48" s="72"/>
      <c r="K48" s="75"/>
      <c r="L48" s="75"/>
      <c r="M48" s="71"/>
    </row>
    <row r="49" spans="1:13" s="82" customFormat="1" ht="21.75" customHeight="1">
      <c r="A49" s="15">
        <v>5.8</v>
      </c>
      <c r="B49" s="106" t="s">
        <v>233</v>
      </c>
      <c r="C49" s="108" t="s">
        <v>6</v>
      </c>
      <c r="D49" s="138">
        <f>D47</f>
        <v>1186</v>
      </c>
      <c r="E49" s="138"/>
      <c r="F49" s="142">
        <f t="shared" si="4"/>
        <v>0</v>
      </c>
      <c r="G49" s="68"/>
      <c r="H49" s="72"/>
      <c r="I49" s="73"/>
      <c r="J49" s="72"/>
      <c r="K49" s="75"/>
      <c r="L49" s="75"/>
      <c r="M49" s="71"/>
    </row>
    <row r="50" spans="1:9" s="24" customFormat="1" ht="30" customHeight="1">
      <c r="A50" s="36">
        <v>6</v>
      </c>
      <c r="B50" s="28" t="s">
        <v>62</v>
      </c>
      <c r="C50" s="25"/>
      <c r="D50" s="124"/>
      <c r="E50" s="124"/>
      <c r="F50" s="144">
        <f>SUBTOTAL(9,F51:F55)</f>
        <v>0</v>
      </c>
      <c r="G50" s="10"/>
      <c r="H50" s="9"/>
      <c r="I50" s="10"/>
    </row>
    <row r="51" spans="1:13" s="39" customFormat="1" ht="21.75" customHeight="1">
      <c r="A51" s="23">
        <v>6.1</v>
      </c>
      <c r="B51" s="12" t="s">
        <v>21</v>
      </c>
      <c r="C51" s="23" t="s">
        <v>49</v>
      </c>
      <c r="D51" s="135">
        <f>29*0.02</f>
        <v>0.58</v>
      </c>
      <c r="E51" s="112"/>
      <c r="F51" s="145">
        <f>D51*E51</f>
        <v>0</v>
      </c>
      <c r="G51" s="68"/>
      <c r="H51" s="72"/>
      <c r="I51" s="73"/>
      <c r="J51" s="72"/>
      <c r="K51" s="69"/>
      <c r="L51" s="70"/>
      <c r="M51" s="79"/>
    </row>
    <row r="52" spans="1:13" s="39" customFormat="1" ht="21.75" customHeight="1">
      <c r="A52" s="23">
        <v>6.2</v>
      </c>
      <c r="B52" s="12" t="s">
        <v>57</v>
      </c>
      <c r="C52" s="22" t="s">
        <v>6</v>
      </c>
      <c r="D52" s="81">
        <f>D51*2.5</f>
        <v>1.45</v>
      </c>
      <c r="E52" s="138"/>
      <c r="F52" s="145">
        <f>D52*E52</f>
        <v>0</v>
      </c>
      <c r="G52" s="68"/>
      <c r="H52" s="72"/>
      <c r="I52" s="73"/>
      <c r="J52" s="72"/>
      <c r="K52" s="70"/>
      <c r="L52" s="70"/>
      <c r="M52" s="79"/>
    </row>
    <row r="53" spans="1:13" s="39" customFormat="1" ht="21.75" customHeight="1">
      <c r="A53" s="23">
        <v>6.3</v>
      </c>
      <c r="B53" s="12" t="s">
        <v>15</v>
      </c>
      <c r="C53" s="23" t="s">
        <v>6</v>
      </c>
      <c r="D53" s="135">
        <f>D52</f>
        <v>1.45</v>
      </c>
      <c r="E53" s="138"/>
      <c r="F53" s="145">
        <f>D53*E53</f>
        <v>0</v>
      </c>
      <c r="G53" s="68"/>
      <c r="H53" s="72"/>
      <c r="I53" s="73"/>
      <c r="J53" s="72"/>
      <c r="K53" s="80"/>
      <c r="L53" s="75"/>
      <c r="M53" s="71"/>
    </row>
    <row r="54" spans="1:13" s="39" customFormat="1" ht="21.75" customHeight="1">
      <c r="A54" s="23">
        <v>6.4</v>
      </c>
      <c r="B54" s="12" t="s">
        <v>16</v>
      </c>
      <c r="C54" s="23" t="s">
        <v>6</v>
      </c>
      <c r="D54" s="135">
        <f>D52</f>
        <v>1.45</v>
      </c>
      <c r="E54" s="138"/>
      <c r="F54" s="145">
        <f>D54*E54</f>
        <v>0</v>
      </c>
      <c r="G54" s="68"/>
      <c r="H54" s="72"/>
      <c r="I54" s="73"/>
      <c r="J54" s="72"/>
      <c r="K54" s="80"/>
      <c r="L54" s="75"/>
      <c r="M54" s="71"/>
    </row>
    <row r="55" spans="1:13" s="39" customFormat="1" ht="21.75" customHeight="1">
      <c r="A55" s="23">
        <v>6.5</v>
      </c>
      <c r="B55" s="12" t="s">
        <v>63</v>
      </c>
      <c r="C55" s="23" t="s">
        <v>49</v>
      </c>
      <c r="D55" s="135">
        <f>D51</f>
        <v>0.58</v>
      </c>
      <c r="E55" s="138"/>
      <c r="F55" s="145">
        <f>D55*E55</f>
        <v>0</v>
      </c>
      <c r="G55" s="68"/>
      <c r="H55" s="72"/>
      <c r="I55" s="73"/>
      <c r="J55" s="74"/>
      <c r="K55" s="73"/>
      <c r="L55" s="75"/>
      <c r="M55" s="71"/>
    </row>
    <row r="56" spans="1:9" s="24" customFormat="1" ht="30" customHeight="1">
      <c r="A56" s="36">
        <v>7</v>
      </c>
      <c r="B56" s="6" t="s">
        <v>154</v>
      </c>
      <c r="C56" s="25"/>
      <c r="D56" s="124"/>
      <c r="E56" s="124"/>
      <c r="F56" s="144">
        <f>SUBTOTAL(9,F57:F91)</f>
        <v>0</v>
      </c>
      <c r="G56" s="10"/>
      <c r="H56" s="9"/>
      <c r="I56" s="10"/>
    </row>
    <row r="57" spans="1:11" s="39" customFormat="1" ht="21.75" customHeight="1">
      <c r="A57" s="23">
        <v>7.1</v>
      </c>
      <c r="B57" s="106" t="s">
        <v>155</v>
      </c>
      <c r="C57" s="108" t="s">
        <v>49</v>
      </c>
      <c r="D57" s="112">
        <f>418.46*0.02</f>
        <v>8.3692</v>
      </c>
      <c r="E57" s="112"/>
      <c r="F57" s="145">
        <f aca="true" t="shared" si="5" ref="F57:F91">D57*E57</f>
        <v>0</v>
      </c>
      <c r="G57" s="68"/>
      <c r="H57" s="68"/>
      <c r="I57" s="68"/>
      <c r="J57" s="68"/>
      <c r="K57" s="68"/>
    </row>
    <row r="58" spans="1:14" s="39" customFormat="1" ht="15.75" customHeight="1">
      <c r="A58" s="23">
        <v>7.2</v>
      </c>
      <c r="B58" s="106" t="s">
        <v>156</v>
      </c>
      <c r="C58" s="108" t="s">
        <v>19</v>
      </c>
      <c r="D58" s="112">
        <f>63.92*0.2*0.15</f>
        <v>1.9176</v>
      </c>
      <c r="E58" s="138"/>
      <c r="F58" s="145">
        <f t="shared" si="5"/>
        <v>0</v>
      </c>
      <c r="G58" s="68"/>
      <c r="H58" s="72"/>
      <c r="I58" s="75"/>
      <c r="J58" s="72"/>
      <c r="K58" s="75"/>
      <c r="L58" s="75"/>
      <c r="M58" s="71"/>
      <c r="N58" s="68"/>
    </row>
    <row r="59" spans="1:14" s="39" customFormat="1" ht="33.75">
      <c r="A59" s="23">
        <v>7.3</v>
      </c>
      <c r="B59" s="106" t="s">
        <v>259</v>
      </c>
      <c r="C59" s="108" t="s">
        <v>19</v>
      </c>
      <c r="D59" s="112">
        <v>130.05</v>
      </c>
      <c r="E59" s="138"/>
      <c r="F59" s="145">
        <f t="shared" si="5"/>
        <v>0</v>
      </c>
      <c r="G59" s="68"/>
      <c r="H59" s="72"/>
      <c r="I59" s="75"/>
      <c r="J59" s="72"/>
      <c r="K59" s="75"/>
      <c r="L59" s="75"/>
      <c r="M59" s="71"/>
      <c r="N59" s="68"/>
    </row>
    <row r="60" spans="1:11" s="39" customFormat="1" ht="21.75" customHeight="1">
      <c r="A60" s="23">
        <v>7.4</v>
      </c>
      <c r="B60" s="106" t="s">
        <v>157</v>
      </c>
      <c r="C60" s="108" t="s">
        <v>49</v>
      </c>
      <c r="D60" s="138">
        <f>1.2*0.15*14.45*6</f>
        <v>15.606</v>
      </c>
      <c r="E60" s="112"/>
      <c r="F60" s="145">
        <f t="shared" si="5"/>
        <v>0</v>
      </c>
      <c r="G60" s="68"/>
      <c r="H60" s="68"/>
      <c r="I60" s="68"/>
      <c r="J60" s="68"/>
      <c r="K60" s="68"/>
    </row>
    <row r="61" spans="1:11" s="39" customFormat="1" ht="21.75" customHeight="1">
      <c r="A61" s="23">
        <v>7.5</v>
      </c>
      <c r="B61" s="106" t="s">
        <v>158</v>
      </c>
      <c r="C61" s="108" t="s">
        <v>49</v>
      </c>
      <c r="D61" s="138">
        <f>14.45*0.25*0.35*6</f>
        <v>7.586249999999999</v>
      </c>
      <c r="E61" s="112"/>
      <c r="F61" s="145">
        <f t="shared" si="5"/>
        <v>0</v>
      </c>
      <c r="G61" s="68"/>
      <c r="H61" s="68"/>
      <c r="I61" s="68"/>
      <c r="J61" s="68"/>
      <c r="K61" s="68"/>
    </row>
    <row r="62" spans="1:11" s="39" customFormat="1" ht="21.75" customHeight="1">
      <c r="A62" s="23">
        <v>7.6</v>
      </c>
      <c r="B62" s="106" t="s">
        <v>183</v>
      </c>
      <c r="C62" s="108" t="s">
        <v>49</v>
      </c>
      <c r="D62" s="138">
        <f>6.85*0.25*0.15</f>
        <v>0.25687499999999996</v>
      </c>
      <c r="E62" s="112"/>
      <c r="F62" s="145">
        <f>D62*E62</f>
        <v>0</v>
      </c>
      <c r="G62" s="68"/>
      <c r="H62" s="68"/>
      <c r="I62" s="68"/>
      <c r="J62" s="68"/>
      <c r="K62" s="68"/>
    </row>
    <row r="63" spans="1:11" s="39" customFormat="1" ht="21.75" customHeight="1">
      <c r="A63" s="23">
        <v>7.7</v>
      </c>
      <c r="B63" s="106" t="s">
        <v>159</v>
      </c>
      <c r="C63" s="108" t="s">
        <v>49</v>
      </c>
      <c r="D63" s="138">
        <f>(5.1-0.6)*0.25*0.62*2*4</f>
        <v>5.58</v>
      </c>
      <c r="E63" s="112"/>
      <c r="F63" s="145">
        <f>D63*E63</f>
        <v>0</v>
      </c>
      <c r="G63" s="68"/>
      <c r="H63" s="68"/>
      <c r="I63" s="68"/>
      <c r="J63" s="68"/>
      <c r="K63" s="68"/>
    </row>
    <row r="64" spans="1:11" s="39" customFormat="1" ht="24.75" customHeight="1">
      <c r="A64" s="23">
        <v>7.8</v>
      </c>
      <c r="B64" s="106" t="s">
        <v>160</v>
      </c>
      <c r="C64" s="108" t="s">
        <v>4</v>
      </c>
      <c r="D64" s="138">
        <f>4*4</f>
        <v>16</v>
      </c>
      <c r="E64" s="138"/>
      <c r="F64" s="145">
        <f t="shared" si="5"/>
        <v>0</v>
      </c>
      <c r="G64" s="68"/>
      <c r="H64" s="68"/>
      <c r="I64" s="68"/>
      <c r="J64" s="68"/>
      <c r="K64" s="68"/>
    </row>
    <row r="65" spans="1:11" s="39" customFormat="1" ht="24.75" customHeight="1">
      <c r="A65" s="23">
        <v>7.9</v>
      </c>
      <c r="B65" s="106" t="s">
        <v>276</v>
      </c>
      <c r="C65" s="111" t="s">
        <v>22</v>
      </c>
      <c r="D65" s="138">
        <v>75</v>
      </c>
      <c r="E65" s="138"/>
      <c r="F65" s="145">
        <f>D65*E65</f>
        <v>0</v>
      </c>
      <c r="G65" s="68"/>
      <c r="H65" s="68"/>
      <c r="I65" s="68"/>
      <c r="J65" s="68"/>
      <c r="K65" s="68"/>
    </row>
    <row r="66" spans="1:11" s="39" customFormat="1" ht="21.75" customHeight="1">
      <c r="A66" s="100">
        <v>7.1</v>
      </c>
      <c r="B66" s="106" t="s">
        <v>277</v>
      </c>
      <c r="C66" s="109" t="s">
        <v>12</v>
      </c>
      <c r="D66" s="112">
        <v>651.2</v>
      </c>
      <c r="E66" s="138"/>
      <c r="F66" s="145">
        <f t="shared" si="5"/>
        <v>0</v>
      </c>
      <c r="G66" s="68"/>
      <c r="H66" s="68"/>
      <c r="I66" s="68"/>
      <c r="J66" s="68"/>
      <c r="K66" s="68"/>
    </row>
    <row r="67" spans="1:11" s="39" customFormat="1" ht="21.75" customHeight="1">
      <c r="A67" s="100">
        <v>7.11</v>
      </c>
      <c r="B67" s="106" t="s">
        <v>278</v>
      </c>
      <c r="C67" s="109" t="s">
        <v>12</v>
      </c>
      <c r="D67" s="112">
        <v>398.7</v>
      </c>
      <c r="E67" s="138"/>
      <c r="F67" s="145">
        <f t="shared" si="5"/>
        <v>0</v>
      </c>
      <c r="G67" s="68"/>
      <c r="H67" s="68"/>
      <c r="I67" s="68"/>
      <c r="J67" s="68"/>
      <c r="K67" s="68"/>
    </row>
    <row r="68" spans="1:11" s="39" customFormat="1" ht="21.75" customHeight="1">
      <c r="A68" s="100">
        <v>7.12</v>
      </c>
      <c r="B68" s="106" t="s">
        <v>279</v>
      </c>
      <c r="C68" s="109" t="s">
        <v>12</v>
      </c>
      <c r="D68" s="112">
        <f>20.74*1.2*6</f>
        <v>149.32799999999997</v>
      </c>
      <c r="E68" s="138"/>
      <c r="F68" s="145">
        <f t="shared" si="5"/>
        <v>0</v>
      </c>
      <c r="G68" s="68"/>
      <c r="H68" s="68"/>
      <c r="I68" s="68"/>
      <c r="J68" s="68"/>
      <c r="K68" s="68"/>
    </row>
    <row r="69" spans="1:11" s="39" customFormat="1" ht="21.75" customHeight="1">
      <c r="A69" s="100">
        <v>7.13</v>
      </c>
      <c r="B69" s="107" t="s">
        <v>161</v>
      </c>
      <c r="C69" s="108" t="s">
        <v>4</v>
      </c>
      <c r="D69" s="138">
        <v>2278</v>
      </c>
      <c r="E69" s="138"/>
      <c r="F69" s="145">
        <f t="shared" si="5"/>
        <v>0</v>
      </c>
      <c r="G69" s="68"/>
      <c r="H69" s="68"/>
      <c r="I69" s="68"/>
      <c r="J69" s="68"/>
      <c r="K69" s="68"/>
    </row>
    <row r="70" spans="1:11" s="39" customFormat="1" ht="33.75" customHeight="1">
      <c r="A70" s="100">
        <v>7.14</v>
      </c>
      <c r="B70" s="107" t="s">
        <v>172</v>
      </c>
      <c r="C70" s="108" t="s">
        <v>4</v>
      </c>
      <c r="D70" s="138">
        <v>2169</v>
      </c>
      <c r="E70" s="138"/>
      <c r="F70" s="145">
        <f t="shared" si="5"/>
        <v>0</v>
      </c>
      <c r="G70" s="68"/>
      <c r="H70" s="68"/>
      <c r="I70" s="68"/>
      <c r="J70" s="68"/>
      <c r="K70" s="68"/>
    </row>
    <row r="71" spans="1:11" s="39" customFormat="1" ht="24" customHeight="1">
      <c r="A71" s="100">
        <v>7.15</v>
      </c>
      <c r="B71" s="106" t="s">
        <v>176</v>
      </c>
      <c r="C71" s="109" t="s">
        <v>68</v>
      </c>
      <c r="D71" s="112">
        <f>0.6*0.6*3.14*30*0.001*530</f>
        <v>17.97336</v>
      </c>
      <c r="E71" s="138"/>
      <c r="F71" s="145">
        <f>D71*E71</f>
        <v>0</v>
      </c>
      <c r="G71" s="68"/>
      <c r="H71" s="68"/>
      <c r="I71" s="68"/>
      <c r="J71" s="68"/>
      <c r="K71" s="68"/>
    </row>
    <row r="72" spans="1:11" s="39" customFormat="1" ht="24" customHeight="1">
      <c r="A72" s="100">
        <v>7.16</v>
      </c>
      <c r="B72" s="106" t="s">
        <v>174</v>
      </c>
      <c r="C72" s="109" t="s">
        <v>68</v>
      </c>
      <c r="D72" s="112">
        <f>0.7*0.7*3.14*15*0.001*541</f>
        <v>12.485739</v>
      </c>
      <c r="E72" s="138"/>
      <c r="F72" s="145">
        <f>D72*E72</f>
        <v>0</v>
      </c>
      <c r="G72" s="68"/>
      <c r="H72" s="68"/>
      <c r="I72" s="68"/>
      <c r="J72" s="68"/>
      <c r="K72" s="68"/>
    </row>
    <row r="73" spans="1:11" s="39" customFormat="1" ht="24" customHeight="1">
      <c r="A73" s="100">
        <v>7.17</v>
      </c>
      <c r="B73" s="106" t="s">
        <v>175</v>
      </c>
      <c r="C73" s="109" t="s">
        <v>68</v>
      </c>
      <c r="D73" s="112">
        <f>0.7*0.7*3.14*30*0.001*22</f>
        <v>1.015476</v>
      </c>
      <c r="E73" s="138"/>
      <c r="F73" s="145">
        <f>D73*E73</f>
        <v>0</v>
      </c>
      <c r="G73" s="68"/>
      <c r="H73" s="68"/>
      <c r="I73" s="68"/>
      <c r="J73" s="68"/>
      <c r="K73" s="68"/>
    </row>
    <row r="74" spans="1:11" s="39" customFormat="1" ht="24" customHeight="1">
      <c r="A74" s="100">
        <v>7.18000000000001</v>
      </c>
      <c r="B74" s="106" t="s">
        <v>177</v>
      </c>
      <c r="C74" s="109" t="s">
        <v>68</v>
      </c>
      <c r="D74" s="112">
        <f>0.8*0.8*3.14*15*0.001*757</f>
        <v>22.819008000000007</v>
      </c>
      <c r="E74" s="138"/>
      <c r="F74" s="145">
        <f t="shared" si="5"/>
        <v>0</v>
      </c>
      <c r="G74" s="68"/>
      <c r="H74" s="68"/>
      <c r="I74" s="68"/>
      <c r="J74" s="68"/>
      <c r="K74" s="68"/>
    </row>
    <row r="75" spans="1:11" s="39" customFormat="1" ht="24" customHeight="1">
      <c r="A75" s="100">
        <v>7.19000000000001</v>
      </c>
      <c r="B75" s="106" t="s">
        <v>178</v>
      </c>
      <c r="C75" s="109" t="s">
        <v>68</v>
      </c>
      <c r="D75" s="112">
        <f>0.9*0.9*3.14*15*0.001*260</f>
        <v>9.919260000000001</v>
      </c>
      <c r="E75" s="138"/>
      <c r="F75" s="145">
        <f t="shared" si="5"/>
        <v>0</v>
      </c>
      <c r="G75" s="68"/>
      <c r="H75" s="68"/>
      <c r="I75" s="68"/>
      <c r="J75" s="68"/>
      <c r="K75" s="68"/>
    </row>
    <row r="76" spans="1:11" s="39" customFormat="1" ht="24" customHeight="1">
      <c r="A76" s="100">
        <v>7.20000000000001</v>
      </c>
      <c r="B76" s="106" t="s">
        <v>173</v>
      </c>
      <c r="C76" s="109" t="s">
        <v>68</v>
      </c>
      <c r="D76" s="112">
        <f>1.2*1.2*3.14*20*0.001*59</f>
        <v>5.335488</v>
      </c>
      <c r="E76" s="138"/>
      <c r="F76" s="145">
        <f t="shared" si="5"/>
        <v>0</v>
      </c>
      <c r="G76" s="68"/>
      <c r="H76" s="68"/>
      <c r="I76" s="68"/>
      <c r="J76" s="68"/>
      <c r="K76" s="68"/>
    </row>
    <row r="77" spans="1:11" s="39" customFormat="1" ht="22.5">
      <c r="A77" s="100">
        <v>7.21000000000001</v>
      </c>
      <c r="B77" s="106" t="s">
        <v>263</v>
      </c>
      <c r="C77" s="111" t="s">
        <v>22</v>
      </c>
      <c r="D77" s="139">
        <f>15*18*1.2</f>
        <v>324</v>
      </c>
      <c r="E77" s="139"/>
      <c r="F77" s="146">
        <f t="shared" si="5"/>
        <v>0</v>
      </c>
      <c r="G77" s="68"/>
      <c r="H77" s="68"/>
      <c r="I77" s="68"/>
      <c r="J77" s="68"/>
      <c r="K77" s="68"/>
    </row>
    <row r="78" spans="1:11" s="39" customFormat="1" ht="21.75" customHeight="1">
      <c r="A78" s="100">
        <v>7.22000000000001</v>
      </c>
      <c r="B78" s="107" t="s">
        <v>162</v>
      </c>
      <c r="C78" s="108" t="s">
        <v>14</v>
      </c>
      <c r="D78" s="138">
        <v>21365</v>
      </c>
      <c r="E78" s="138"/>
      <c r="F78" s="145">
        <f t="shared" si="5"/>
        <v>0</v>
      </c>
      <c r="G78" s="68"/>
      <c r="H78" s="68"/>
      <c r="I78" s="68"/>
      <c r="J78" s="68"/>
      <c r="K78" s="68"/>
    </row>
    <row r="79" spans="1:11" s="82" customFormat="1" ht="21.75" customHeight="1">
      <c r="A79" s="100">
        <v>7.23000000000001</v>
      </c>
      <c r="B79" s="107" t="s">
        <v>179</v>
      </c>
      <c r="C79" s="108" t="s">
        <v>14</v>
      </c>
      <c r="D79" s="138">
        <v>13</v>
      </c>
      <c r="E79" s="138"/>
      <c r="F79" s="145">
        <f>D79*E79</f>
        <v>0</v>
      </c>
      <c r="G79" s="68"/>
      <c r="H79" s="68"/>
      <c r="I79" s="68"/>
      <c r="J79" s="68"/>
      <c r="K79" s="68"/>
    </row>
    <row r="80" spans="1:11" s="82" customFormat="1" ht="21.75" customHeight="1">
      <c r="A80" s="100">
        <v>7.24000000000001</v>
      </c>
      <c r="B80" s="107" t="s">
        <v>180</v>
      </c>
      <c r="C80" s="108" t="s">
        <v>14</v>
      </c>
      <c r="D80" s="138">
        <v>55</v>
      </c>
      <c r="E80" s="138"/>
      <c r="F80" s="145">
        <f>D80*E80</f>
        <v>0</v>
      </c>
      <c r="G80" s="68"/>
      <c r="H80" s="68"/>
      <c r="I80" s="68"/>
      <c r="J80" s="68"/>
      <c r="K80" s="68"/>
    </row>
    <row r="81" spans="1:11" s="82" customFormat="1" ht="21.75" customHeight="1">
      <c r="A81" s="100">
        <v>7.25000000000001</v>
      </c>
      <c r="B81" s="107" t="s">
        <v>181</v>
      </c>
      <c r="C81" s="108" t="s">
        <v>14</v>
      </c>
      <c r="D81" s="138">
        <v>1711</v>
      </c>
      <c r="E81" s="138"/>
      <c r="F81" s="145">
        <f>D81*E81</f>
        <v>0</v>
      </c>
      <c r="G81" s="68"/>
      <c r="H81" s="68"/>
      <c r="I81" s="68"/>
      <c r="J81" s="68"/>
      <c r="K81" s="68"/>
    </row>
    <row r="82" spans="1:11" s="82" customFormat="1" ht="21.75" customHeight="1">
      <c r="A82" s="100">
        <v>7.26000000000001</v>
      </c>
      <c r="B82" s="107" t="s">
        <v>182</v>
      </c>
      <c r="C82" s="108" t="s">
        <v>14</v>
      </c>
      <c r="D82" s="138">
        <v>25</v>
      </c>
      <c r="E82" s="138"/>
      <c r="F82" s="145">
        <f>D82*E82</f>
        <v>0</v>
      </c>
      <c r="G82" s="68"/>
      <c r="H82" s="68"/>
      <c r="I82" s="68"/>
      <c r="J82" s="68"/>
      <c r="K82" s="68"/>
    </row>
    <row r="83" spans="1:11" s="39" customFormat="1" ht="21.75" customHeight="1">
      <c r="A83" s="100">
        <v>7.27000000000001</v>
      </c>
      <c r="B83" s="107" t="s">
        <v>163</v>
      </c>
      <c r="C83" s="108" t="s">
        <v>6</v>
      </c>
      <c r="D83" s="138">
        <v>418.4</v>
      </c>
      <c r="E83" s="138"/>
      <c r="F83" s="145">
        <f t="shared" si="5"/>
        <v>0</v>
      </c>
      <c r="G83" s="68"/>
      <c r="H83" s="68"/>
      <c r="I83" s="68"/>
      <c r="J83" s="68"/>
      <c r="K83" s="68"/>
    </row>
    <row r="84" spans="1:11" s="39" customFormat="1" ht="21.75" customHeight="1">
      <c r="A84" s="100">
        <v>7.28000000000001</v>
      </c>
      <c r="B84" s="107" t="s">
        <v>164</v>
      </c>
      <c r="C84" s="108" t="s">
        <v>49</v>
      </c>
      <c r="D84" s="138">
        <f>10.25*1.2*0.15*6</f>
        <v>11.069999999999999</v>
      </c>
      <c r="E84" s="138"/>
      <c r="F84" s="145">
        <f t="shared" si="5"/>
        <v>0</v>
      </c>
      <c r="G84" s="68"/>
      <c r="H84" s="68"/>
      <c r="I84" s="68"/>
      <c r="J84" s="68"/>
      <c r="K84" s="68"/>
    </row>
    <row r="85" spans="1:11" s="39" customFormat="1" ht="21.75" customHeight="1">
      <c r="A85" s="100">
        <v>7.29000000000001</v>
      </c>
      <c r="B85" s="107" t="s">
        <v>165</v>
      </c>
      <c r="C85" s="108" t="s">
        <v>49</v>
      </c>
      <c r="D85" s="138">
        <v>46.9</v>
      </c>
      <c r="E85" s="138"/>
      <c r="F85" s="145">
        <f t="shared" si="5"/>
        <v>0</v>
      </c>
      <c r="G85" s="68"/>
      <c r="H85" s="68"/>
      <c r="I85" s="68"/>
      <c r="J85" s="68"/>
      <c r="K85" s="68"/>
    </row>
    <row r="86" spans="1:11" s="39" customFormat="1" ht="21.75" customHeight="1">
      <c r="A86" s="100">
        <v>7.30000000000001</v>
      </c>
      <c r="B86" s="107" t="s">
        <v>166</v>
      </c>
      <c r="C86" s="108" t="s">
        <v>49</v>
      </c>
      <c r="D86" s="138">
        <v>83.9</v>
      </c>
      <c r="E86" s="138"/>
      <c r="F86" s="145">
        <f t="shared" si="5"/>
        <v>0</v>
      </c>
      <c r="G86" s="68"/>
      <c r="H86" s="68"/>
      <c r="I86" s="68"/>
      <c r="J86" s="68"/>
      <c r="K86" s="68"/>
    </row>
    <row r="87" spans="1:11" s="39" customFormat="1" ht="21.75" customHeight="1">
      <c r="A87" s="100">
        <v>7.31000000000001</v>
      </c>
      <c r="B87" s="106" t="s">
        <v>233</v>
      </c>
      <c r="C87" s="108" t="s">
        <v>6</v>
      </c>
      <c r="D87" s="138">
        <v>980.04</v>
      </c>
      <c r="E87" s="138"/>
      <c r="F87" s="145">
        <f t="shared" si="5"/>
        <v>0</v>
      </c>
      <c r="G87" s="68"/>
      <c r="H87" s="68"/>
      <c r="I87" s="68"/>
      <c r="J87" s="68"/>
      <c r="K87" s="68"/>
    </row>
    <row r="88" spans="1:11" s="39" customFormat="1" ht="21.75" customHeight="1">
      <c r="A88" s="100">
        <v>7.32000000000001</v>
      </c>
      <c r="B88" s="107" t="s">
        <v>167</v>
      </c>
      <c r="C88" s="108" t="s">
        <v>49</v>
      </c>
      <c r="D88" s="138">
        <f>(5.1-0.6)*0.25*0.55*2*4</f>
        <v>4.95</v>
      </c>
      <c r="E88" s="112"/>
      <c r="F88" s="145">
        <f>D88*E88</f>
        <v>0</v>
      </c>
      <c r="G88" s="68"/>
      <c r="H88" s="68"/>
      <c r="I88" s="68"/>
      <c r="J88" s="68"/>
      <c r="K88" s="68"/>
    </row>
    <row r="89" spans="1:11" s="39" customFormat="1" ht="21.75" customHeight="1">
      <c r="A89" s="100">
        <v>7.33000000000002</v>
      </c>
      <c r="B89" s="107" t="s">
        <v>168</v>
      </c>
      <c r="C89" s="109" t="s">
        <v>169</v>
      </c>
      <c r="D89" s="112">
        <f>9.46*2*0.25*4</f>
        <v>18.92</v>
      </c>
      <c r="E89" s="138"/>
      <c r="F89" s="145">
        <f>D89*E89</f>
        <v>0</v>
      </c>
      <c r="G89" s="68"/>
      <c r="H89" s="68"/>
      <c r="I89" s="68"/>
      <c r="J89" s="68"/>
      <c r="K89" s="68"/>
    </row>
    <row r="90" spans="1:11" s="39" customFormat="1" ht="22.5">
      <c r="A90" s="100">
        <v>7.34000000000002</v>
      </c>
      <c r="B90" s="107" t="s">
        <v>170</v>
      </c>
      <c r="C90" s="109" t="s">
        <v>12</v>
      </c>
      <c r="D90" s="112">
        <f>0.45*0.45*2</f>
        <v>0.405</v>
      </c>
      <c r="E90" s="138"/>
      <c r="F90" s="145">
        <f>D90*E90</f>
        <v>0</v>
      </c>
      <c r="G90" s="68"/>
      <c r="H90" s="68"/>
      <c r="I90" s="68"/>
      <c r="J90" s="68"/>
      <c r="K90" s="68"/>
    </row>
    <row r="91" spans="1:11" s="39" customFormat="1" ht="26.25" customHeight="1">
      <c r="A91" s="100">
        <v>7.35000000000002</v>
      </c>
      <c r="B91" s="107" t="s">
        <v>171</v>
      </c>
      <c r="C91" s="108" t="s">
        <v>4</v>
      </c>
      <c r="D91" s="112">
        <v>14</v>
      </c>
      <c r="E91" s="138"/>
      <c r="F91" s="145">
        <f t="shared" si="5"/>
        <v>0</v>
      </c>
      <c r="G91" s="68"/>
      <c r="H91" s="68"/>
      <c r="I91" s="68"/>
      <c r="J91" s="68"/>
      <c r="K91" s="68"/>
    </row>
    <row r="92" spans="1:9" s="24" customFormat="1" ht="30" customHeight="1">
      <c r="A92" s="36">
        <v>8</v>
      </c>
      <c r="B92" s="6" t="s">
        <v>154</v>
      </c>
      <c r="C92" s="25"/>
      <c r="D92" s="124"/>
      <c r="E92" s="124"/>
      <c r="F92" s="144">
        <f>SUBTOTAL(9,F93:F95)</f>
        <v>0</v>
      </c>
      <c r="G92" s="10"/>
      <c r="H92" s="9"/>
      <c r="I92" s="10"/>
    </row>
    <row r="93" spans="1:13" s="39" customFormat="1" ht="21.75" customHeight="1">
      <c r="A93" s="15">
        <v>8.1</v>
      </c>
      <c r="B93" s="106" t="s">
        <v>64</v>
      </c>
      <c r="C93" s="108" t="s">
        <v>49</v>
      </c>
      <c r="D93" s="112">
        <v>1.35</v>
      </c>
      <c r="E93" s="112"/>
      <c r="F93" s="145">
        <f>D93*E93</f>
        <v>0</v>
      </c>
      <c r="G93" s="68"/>
      <c r="H93" s="72"/>
      <c r="I93" s="73"/>
      <c r="J93" s="72"/>
      <c r="K93" s="70"/>
      <c r="L93" s="70"/>
      <c r="M93" s="79"/>
    </row>
    <row r="94" spans="1:13" s="39" customFormat="1" ht="21.75" customHeight="1">
      <c r="A94" s="15">
        <v>8.2</v>
      </c>
      <c r="B94" s="106" t="s">
        <v>234</v>
      </c>
      <c r="C94" s="109" t="s">
        <v>12</v>
      </c>
      <c r="D94" s="138">
        <v>2400</v>
      </c>
      <c r="E94" s="112"/>
      <c r="F94" s="145">
        <f>D94*E94</f>
        <v>0</v>
      </c>
      <c r="G94" s="68"/>
      <c r="H94" s="72"/>
      <c r="I94" s="73"/>
      <c r="J94" s="74"/>
      <c r="K94" s="75"/>
      <c r="L94" s="75"/>
      <c r="M94" s="71"/>
    </row>
    <row r="95" spans="1:13" s="39" customFormat="1" ht="21.75" customHeight="1">
      <c r="A95" s="15">
        <v>8.3</v>
      </c>
      <c r="B95" s="106" t="s">
        <v>242</v>
      </c>
      <c r="C95" s="109" t="s">
        <v>12</v>
      </c>
      <c r="D95" s="138">
        <v>2400</v>
      </c>
      <c r="E95" s="112"/>
      <c r="F95" s="145">
        <f>D95*E95</f>
        <v>0</v>
      </c>
      <c r="G95" s="68"/>
      <c r="H95" s="72"/>
      <c r="I95" s="73"/>
      <c r="J95" s="74"/>
      <c r="K95" s="75"/>
      <c r="L95" s="75"/>
      <c r="M95" s="71"/>
    </row>
    <row r="96" spans="1:9" s="24" customFormat="1" ht="30" customHeight="1">
      <c r="A96" s="36">
        <v>9</v>
      </c>
      <c r="B96" s="28" t="s">
        <v>65</v>
      </c>
      <c r="C96" s="25"/>
      <c r="D96" s="124"/>
      <c r="E96" s="124"/>
      <c r="F96" s="144">
        <f>SUBTOTAL(9,F97:F105)</f>
        <v>0</v>
      </c>
      <c r="G96" s="10"/>
      <c r="H96" s="9"/>
      <c r="I96" s="10"/>
    </row>
    <row r="97" spans="1:13" s="39" customFormat="1" ht="21.75" customHeight="1">
      <c r="A97" s="23">
        <v>9.1</v>
      </c>
      <c r="B97" s="12" t="s">
        <v>66</v>
      </c>
      <c r="C97" s="23" t="s">
        <v>4</v>
      </c>
      <c r="D97" s="135">
        <v>364</v>
      </c>
      <c r="E97" s="138"/>
      <c r="F97" s="142">
        <f aca="true" t="shared" si="6" ref="F97:F105">D97*E97</f>
        <v>0</v>
      </c>
      <c r="G97" s="68"/>
      <c r="H97" s="72"/>
      <c r="I97" s="73"/>
      <c r="J97" s="74"/>
      <c r="K97" s="75"/>
      <c r="L97" s="75"/>
      <c r="M97" s="71"/>
    </row>
    <row r="98" spans="1:13" s="39" customFormat="1" ht="21.75" customHeight="1">
      <c r="A98" s="23">
        <v>9.2</v>
      </c>
      <c r="B98" s="12" t="s">
        <v>67</v>
      </c>
      <c r="C98" s="22" t="s">
        <v>68</v>
      </c>
      <c r="D98" s="81">
        <f>0.7*0.7*3.14*11.5*0.001*D97</f>
        <v>6.4405795999999995</v>
      </c>
      <c r="E98" s="138"/>
      <c r="F98" s="142">
        <f t="shared" si="6"/>
        <v>0</v>
      </c>
      <c r="G98" s="68"/>
      <c r="H98" s="72"/>
      <c r="I98" s="73"/>
      <c r="J98" s="74"/>
      <c r="K98" s="75"/>
      <c r="L98" s="75"/>
      <c r="M98" s="71"/>
    </row>
    <row r="99" spans="1:13" s="82" customFormat="1" ht="21.75" customHeight="1">
      <c r="A99" s="15">
        <v>9.3</v>
      </c>
      <c r="B99" s="12" t="s">
        <v>69</v>
      </c>
      <c r="C99" s="15" t="s">
        <v>31</v>
      </c>
      <c r="D99" s="135">
        <v>69.16</v>
      </c>
      <c r="E99" s="135"/>
      <c r="F99" s="142">
        <f t="shared" si="6"/>
        <v>0</v>
      </c>
      <c r="G99" s="68"/>
      <c r="H99" s="72"/>
      <c r="I99" s="73"/>
      <c r="J99" s="74"/>
      <c r="K99" s="73"/>
      <c r="L99" s="75"/>
      <c r="M99" s="71"/>
    </row>
    <row r="100" spans="1:13" s="82" customFormat="1" ht="21.75" customHeight="1">
      <c r="A100" s="15">
        <v>9.4</v>
      </c>
      <c r="B100" s="12" t="s">
        <v>70</v>
      </c>
      <c r="C100" s="15" t="s">
        <v>4</v>
      </c>
      <c r="D100" s="135">
        <v>512</v>
      </c>
      <c r="E100" s="135"/>
      <c r="F100" s="142">
        <f t="shared" si="6"/>
        <v>0</v>
      </c>
      <c r="G100" s="68"/>
      <c r="H100" s="72"/>
      <c r="I100" s="73"/>
      <c r="J100" s="72"/>
      <c r="K100" s="75"/>
      <c r="L100" s="75"/>
      <c r="M100" s="71"/>
    </row>
    <row r="101" spans="1:13" s="82" customFormat="1" ht="21.75" customHeight="1">
      <c r="A101" s="15">
        <v>9.5</v>
      </c>
      <c r="B101" s="12" t="s">
        <v>71</v>
      </c>
      <c r="C101" s="15" t="s">
        <v>4</v>
      </c>
      <c r="D101" s="103">
        <v>16</v>
      </c>
      <c r="E101" s="103"/>
      <c r="F101" s="142">
        <f t="shared" si="6"/>
        <v>0</v>
      </c>
      <c r="G101" s="68"/>
      <c r="H101" s="72"/>
      <c r="I101" s="73"/>
      <c r="J101" s="72"/>
      <c r="K101" s="75"/>
      <c r="L101" s="75"/>
      <c r="M101" s="71"/>
    </row>
    <row r="102" spans="1:13" s="82" customFormat="1" ht="21.75" customHeight="1">
      <c r="A102" s="15">
        <v>9.6</v>
      </c>
      <c r="B102" s="12" t="s">
        <v>72</v>
      </c>
      <c r="C102" s="15" t="s">
        <v>4</v>
      </c>
      <c r="D102" s="103">
        <v>960</v>
      </c>
      <c r="E102" s="103"/>
      <c r="F102" s="142">
        <f t="shared" si="6"/>
        <v>0</v>
      </c>
      <c r="G102" s="68"/>
      <c r="H102" s="72"/>
      <c r="I102" s="73"/>
      <c r="J102" s="72"/>
      <c r="K102" s="69"/>
      <c r="L102" s="70"/>
      <c r="M102" s="71"/>
    </row>
    <row r="103" spans="1:13" s="82" customFormat="1" ht="21.75" customHeight="1">
      <c r="A103" s="15">
        <v>9.7</v>
      </c>
      <c r="B103" s="76" t="s">
        <v>73</v>
      </c>
      <c r="C103" s="15" t="s">
        <v>4</v>
      </c>
      <c r="D103" s="103">
        <v>768</v>
      </c>
      <c r="E103" s="103"/>
      <c r="F103" s="147">
        <f t="shared" si="6"/>
        <v>0</v>
      </c>
      <c r="G103" s="68"/>
      <c r="H103" s="78"/>
      <c r="I103" s="73"/>
      <c r="J103" s="74"/>
      <c r="K103" s="73"/>
      <c r="L103" s="75"/>
      <c r="M103" s="71"/>
    </row>
    <row r="104" spans="1:13" s="82" customFormat="1" ht="21.75" customHeight="1">
      <c r="A104" s="15">
        <v>9.8</v>
      </c>
      <c r="B104" s="105" t="s">
        <v>186</v>
      </c>
      <c r="C104" s="104" t="s">
        <v>4</v>
      </c>
      <c r="D104" s="140">
        <v>144</v>
      </c>
      <c r="E104" s="140"/>
      <c r="F104" s="148">
        <f>D104*E104</f>
        <v>0</v>
      </c>
      <c r="G104" s="68"/>
      <c r="H104" s="78"/>
      <c r="I104" s="73"/>
      <c r="J104" s="74"/>
      <c r="K104" s="73"/>
      <c r="L104" s="75"/>
      <c r="M104" s="71"/>
    </row>
    <row r="105" spans="1:13" s="82" customFormat="1" ht="21.75" customHeight="1">
      <c r="A105" s="15">
        <v>9.9</v>
      </c>
      <c r="B105" s="12" t="s">
        <v>260</v>
      </c>
      <c r="C105" s="15" t="s">
        <v>14</v>
      </c>
      <c r="D105" s="135">
        <v>54178</v>
      </c>
      <c r="E105" s="135"/>
      <c r="F105" s="142">
        <f t="shared" si="6"/>
        <v>0</v>
      </c>
      <c r="G105" s="68"/>
      <c r="H105" s="72"/>
      <c r="I105" s="73"/>
      <c r="J105" s="72"/>
      <c r="K105" s="75"/>
      <c r="L105" s="75"/>
      <c r="M105" s="71"/>
    </row>
    <row r="106" spans="1:9" s="24" customFormat="1" ht="39.75" customHeight="1">
      <c r="A106" s="36">
        <v>10</v>
      </c>
      <c r="B106" s="33" t="s">
        <v>74</v>
      </c>
      <c r="C106" s="32"/>
      <c r="D106" s="124"/>
      <c r="E106" s="124"/>
      <c r="F106" s="128">
        <f>SUM(F107:F111)</f>
        <v>0</v>
      </c>
      <c r="G106" s="10"/>
      <c r="H106" s="9"/>
      <c r="I106" s="10"/>
    </row>
    <row r="107" spans="1:9" s="24" customFormat="1" ht="19.5" customHeight="1">
      <c r="A107" s="15">
        <v>10.1</v>
      </c>
      <c r="B107" s="12" t="s">
        <v>184</v>
      </c>
      <c r="C107" s="15" t="s">
        <v>20</v>
      </c>
      <c r="D107" s="103">
        <v>1110</v>
      </c>
      <c r="E107" s="103"/>
      <c r="F107" s="142">
        <f>D107*E107</f>
        <v>0</v>
      </c>
      <c r="G107" s="10"/>
      <c r="H107" s="9"/>
      <c r="I107" s="10"/>
    </row>
    <row r="108" spans="1:9" s="24" customFormat="1" ht="19.5" customHeight="1">
      <c r="A108" s="15">
        <v>10.2</v>
      </c>
      <c r="B108" s="106" t="s">
        <v>239</v>
      </c>
      <c r="C108" s="108" t="s">
        <v>19</v>
      </c>
      <c r="D108" s="113">
        <v>8200</v>
      </c>
      <c r="E108" s="113"/>
      <c r="F108" s="145">
        <f>D108*E108</f>
        <v>0</v>
      </c>
      <c r="G108" s="10"/>
      <c r="H108" s="9"/>
      <c r="I108" s="10"/>
    </row>
    <row r="109" spans="1:9" s="24" customFormat="1" ht="30" customHeight="1">
      <c r="A109" s="27">
        <v>10.3</v>
      </c>
      <c r="B109" s="106" t="s">
        <v>265</v>
      </c>
      <c r="C109" s="108" t="s">
        <v>20</v>
      </c>
      <c r="D109" s="113">
        <v>700</v>
      </c>
      <c r="E109" s="113"/>
      <c r="F109" s="145">
        <f>D109*E109</f>
        <v>0</v>
      </c>
      <c r="G109" s="10"/>
      <c r="H109" s="9"/>
      <c r="I109" s="10"/>
    </row>
    <row r="110" spans="1:9" s="24" customFormat="1" ht="30" customHeight="1">
      <c r="A110" s="15">
        <v>10.4</v>
      </c>
      <c r="B110" s="106" t="s">
        <v>240</v>
      </c>
      <c r="C110" s="108" t="s">
        <v>20</v>
      </c>
      <c r="D110" s="113">
        <v>2400</v>
      </c>
      <c r="E110" s="113"/>
      <c r="F110" s="145">
        <f>D110*E110</f>
        <v>0</v>
      </c>
      <c r="G110" s="10"/>
      <c r="H110" s="9"/>
      <c r="I110" s="10"/>
    </row>
    <row r="111" spans="1:9" s="24" customFormat="1" ht="30" customHeight="1">
      <c r="A111" s="27">
        <v>10.5</v>
      </c>
      <c r="B111" s="106" t="s">
        <v>241</v>
      </c>
      <c r="C111" s="108" t="s">
        <v>20</v>
      </c>
      <c r="D111" s="113">
        <v>2400</v>
      </c>
      <c r="E111" s="113"/>
      <c r="F111" s="145">
        <f>D111*E111</f>
        <v>0</v>
      </c>
      <c r="G111" s="10"/>
      <c r="H111" s="9"/>
      <c r="I111" s="10"/>
    </row>
    <row r="112" spans="1:9" s="24" customFormat="1" ht="39.75" customHeight="1">
      <c r="A112" s="36">
        <v>11</v>
      </c>
      <c r="B112" s="33" t="s">
        <v>24</v>
      </c>
      <c r="C112" s="32"/>
      <c r="D112" s="124"/>
      <c r="E112" s="124"/>
      <c r="F112" s="128">
        <f>SUM(F113:F118)</f>
        <v>0</v>
      </c>
      <c r="G112" s="10"/>
      <c r="H112" s="9"/>
      <c r="I112" s="10"/>
    </row>
    <row r="113" spans="1:6" s="102" customFormat="1" ht="19.5" customHeight="1">
      <c r="A113" s="27">
        <v>11.1</v>
      </c>
      <c r="B113" s="12" t="s">
        <v>25</v>
      </c>
      <c r="C113" s="15" t="s">
        <v>19</v>
      </c>
      <c r="D113" s="103">
        <v>101</v>
      </c>
      <c r="E113" s="103"/>
      <c r="F113" s="147">
        <f aca="true" t="shared" si="7" ref="F113:F118">D113*E113</f>
        <v>0</v>
      </c>
    </row>
    <row r="114" spans="1:6" s="102" customFormat="1" ht="19.5" customHeight="1">
      <c r="A114" s="27">
        <v>11.2</v>
      </c>
      <c r="B114" s="12" t="s">
        <v>45</v>
      </c>
      <c r="C114" s="15" t="s">
        <v>18</v>
      </c>
      <c r="D114" s="103">
        <v>100000</v>
      </c>
      <c r="E114" s="101"/>
      <c r="F114" s="142">
        <f t="shared" si="7"/>
        <v>0</v>
      </c>
    </row>
    <row r="115" spans="1:6" s="102" customFormat="1" ht="19.5" customHeight="1">
      <c r="A115" s="27">
        <v>11.3</v>
      </c>
      <c r="B115" s="12" t="s">
        <v>235</v>
      </c>
      <c r="C115" s="15" t="s">
        <v>18</v>
      </c>
      <c r="D115" s="103">
        <v>88200</v>
      </c>
      <c r="E115" s="103"/>
      <c r="F115" s="142">
        <f t="shared" si="7"/>
        <v>0</v>
      </c>
    </row>
    <row r="116" spans="1:6" s="102" customFormat="1" ht="19.5" customHeight="1">
      <c r="A116" s="27">
        <v>11.4</v>
      </c>
      <c r="B116" s="12" t="s">
        <v>26</v>
      </c>
      <c r="C116" s="15" t="s">
        <v>18</v>
      </c>
      <c r="D116" s="103">
        <v>20450</v>
      </c>
      <c r="E116" s="103"/>
      <c r="F116" s="142">
        <f t="shared" si="7"/>
        <v>0</v>
      </c>
    </row>
    <row r="117" spans="1:6" s="102" customFormat="1" ht="19.5" customHeight="1">
      <c r="A117" s="27">
        <v>11.5</v>
      </c>
      <c r="B117" s="12" t="s">
        <v>238</v>
      </c>
      <c r="C117" s="15" t="s">
        <v>20</v>
      </c>
      <c r="D117" s="103">
        <v>554</v>
      </c>
      <c r="E117" s="103"/>
      <c r="F117" s="142">
        <f t="shared" si="7"/>
        <v>0</v>
      </c>
    </row>
    <row r="118" spans="1:6" s="102" customFormat="1" ht="19.5" customHeight="1">
      <c r="A118" s="27">
        <v>11.6</v>
      </c>
      <c r="B118" s="12" t="s">
        <v>267</v>
      </c>
      <c r="C118" s="15" t="s">
        <v>18</v>
      </c>
      <c r="D118" s="103">
        <v>100</v>
      </c>
      <c r="E118" s="103"/>
      <c r="F118" s="142">
        <f t="shared" si="7"/>
        <v>0</v>
      </c>
    </row>
    <row r="119" spans="1:7" ht="34.5" customHeight="1">
      <c r="A119" s="36">
        <v>12</v>
      </c>
      <c r="B119" s="33" t="s">
        <v>268</v>
      </c>
      <c r="C119" s="34" t="s">
        <v>23</v>
      </c>
      <c r="D119" s="124"/>
      <c r="E119" s="124"/>
      <c r="F119" s="128">
        <f>SUM(F120:F125)</f>
        <v>0</v>
      </c>
      <c r="G119" s="5"/>
    </row>
    <row r="120" spans="1:6" s="102" customFormat="1" ht="34.5" customHeight="1">
      <c r="A120" s="15">
        <v>12.1</v>
      </c>
      <c r="B120" s="12" t="s">
        <v>27</v>
      </c>
      <c r="C120" s="15" t="s">
        <v>23</v>
      </c>
      <c r="D120" s="103">
        <f aca="true" t="shared" si="8" ref="D120:D125">D113</f>
        <v>101</v>
      </c>
      <c r="E120" s="113"/>
      <c r="F120" s="142">
        <f aca="true" t="shared" si="9" ref="F120:F125">D120*E120</f>
        <v>0</v>
      </c>
    </row>
    <row r="121" spans="1:6" s="102" customFormat="1" ht="34.5" customHeight="1">
      <c r="A121" s="15">
        <v>12.2</v>
      </c>
      <c r="B121" s="12" t="s">
        <v>185</v>
      </c>
      <c r="C121" s="15" t="s">
        <v>18</v>
      </c>
      <c r="D121" s="103">
        <f t="shared" si="8"/>
        <v>100000</v>
      </c>
      <c r="E121" s="113"/>
      <c r="F121" s="142">
        <f t="shared" si="9"/>
        <v>0</v>
      </c>
    </row>
    <row r="122" spans="1:6" s="102" customFormat="1" ht="34.5" customHeight="1">
      <c r="A122" s="15">
        <v>12.3</v>
      </c>
      <c r="B122" s="12" t="s">
        <v>236</v>
      </c>
      <c r="C122" s="15" t="s">
        <v>18</v>
      </c>
      <c r="D122" s="103">
        <f t="shared" si="8"/>
        <v>88200</v>
      </c>
      <c r="E122" s="113"/>
      <c r="F122" s="142">
        <f t="shared" si="9"/>
        <v>0</v>
      </c>
    </row>
    <row r="123" spans="1:6" s="102" customFormat="1" ht="34.5" customHeight="1">
      <c r="A123" s="15">
        <v>12.4</v>
      </c>
      <c r="B123" s="12" t="s">
        <v>28</v>
      </c>
      <c r="C123" s="15" t="s">
        <v>18</v>
      </c>
      <c r="D123" s="103">
        <f t="shared" si="8"/>
        <v>20450</v>
      </c>
      <c r="E123" s="113"/>
      <c r="F123" s="142">
        <f t="shared" si="9"/>
        <v>0</v>
      </c>
    </row>
    <row r="124" spans="1:6" s="102" customFormat="1" ht="34.5" customHeight="1">
      <c r="A124" s="15">
        <v>12.5</v>
      </c>
      <c r="B124" s="12" t="s">
        <v>237</v>
      </c>
      <c r="C124" s="15" t="s">
        <v>20</v>
      </c>
      <c r="D124" s="103">
        <f t="shared" si="8"/>
        <v>554</v>
      </c>
      <c r="E124" s="113"/>
      <c r="F124" s="142">
        <f t="shared" si="9"/>
        <v>0</v>
      </c>
    </row>
    <row r="125" spans="1:6" s="102" customFormat="1" ht="34.5" customHeight="1">
      <c r="A125" s="15">
        <v>12.6</v>
      </c>
      <c r="B125" s="12" t="s">
        <v>266</v>
      </c>
      <c r="C125" s="15" t="s">
        <v>18</v>
      </c>
      <c r="D125" s="103">
        <f t="shared" si="8"/>
        <v>100</v>
      </c>
      <c r="E125" s="113"/>
      <c r="F125" s="142">
        <f t="shared" si="9"/>
        <v>0</v>
      </c>
    </row>
    <row r="126" spans="1:7" ht="19.5" customHeight="1">
      <c r="A126" s="25"/>
      <c r="B126" s="6" t="s">
        <v>29</v>
      </c>
      <c r="C126" s="25"/>
      <c r="D126" s="121"/>
      <c r="E126" s="121"/>
      <c r="F126" s="128">
        <f>F7+F15+F23+F32+F41+F50+F56+F92+F96+F106+F112+F119</f>
        <v>0</v>
      </c>
      <c r="G126" s="5"/>
    </row>
    <row r="127" spans="1:7" ht="10.5" customHeight="1">
      <c r="A127" s="19"/>
      <c r="B127" s="20"/>
      <c r="C127" s="20"/>
      <c r="D127" s="20"/>
      <c r="E127" s="20"/>
      <c r="F127" s="20"/>
      <c r="G127" s="5"/>
    </row>
    <row r="128" spans="4:7" ht="10.5" customHeight="1">
      <c r="D128" s="17"/>
      <c r="E128" s="17"/>
      <c r="F128" s="18"/>
      <c r="G128" s="5"/>
    </row>
    <row r="129" ht="10.5" customHeight="1">
      <c r="G129" s="5"/>
    </row>
    <row r="130" ht="10.5" customHeight="1">
      <c r="G130" s="5"/>
    </row>
    <row r="131" spans="1:7" ht="12" customHeight="1">
      <c r="A131" s="5"/>
      <c r="B131" s="5"/>
      <c r="C131" s="5"/>
      <c r="D131" s="5"/>
      <c r="E131" s="5"/>
      <c r="F131" s="5"/>
      <c r="G131" s="5"/>
    </row>
    <row r="132" spans="1:7" ht="12" customHeight="1">
      <c r="A132" s="5"/>
      <c r="B132" s="5"/>
      <c r="C132" s="5"/>
      <c r="D132" s="5"/>
      <c r="E132" s="5"/>
      <c r="F132" s="5"/>
      <c r="G132" s="5"/>
    </row>
    <row r="133" spans="1:7" ht="12" customHeight="1">
      <c r="A133" s="5"/>
      <c r="B133" s="5"/>
      <c r="C133" s="5"/>
      <c r="D133" s="5"/>
      <c r="E133" s="5"/>
      <c r="F133" s="5"/>
      <c r="G133" s="5"/>
    </row>
    <row r="134" spans="1:7" ht="12" customHeight="1">
      <c r="A134" s="5"/>
      <c r="B134" s="5"/>
      <c r="C134" s="5"/>
      <c r="D134" s="5"/>
      <c r="E134" s="5"/>
      <c r="F134" s="5"/>
      <c r="G134" s="5"/>
    </row>
    <row r="135" spans="1:7" ht="12" customHeight="1">
      <c r="A135" s="5"/>
      <c r="B135" s="5"/>
      <c r="C135" s="5"/>
      <c r="D135" s="5"/>
      <c r="E135" s="5"/>
      <c r="F135" s="5"/>
      <c r="G135" s="5"/>
    </row>
    <row r="136" spans="1:7" ht="12" customHeight="1">
      <c r="A136" s="5"/>
      <c r="B136" s="5"/>
      <c r="C136" s="5"/>
      <c r="D136" s="5"/>
      <c r="E136" s="5"/>
      <c r="F136" s="5"/>
      <c r="G136" s="5"/>
    </row>
    <row r="137" spans="1:7" ht="12" customHeight="1">
      <c r="A137" s="5"/>
      <c r="B137" s="5"/>
      <c r="C137" s="5"/>
      <c r="D137" s="5"/>
      <c r="E137" s="5"/>
      <c r="F137" s="5"/>
      <c r="G137" s="5"/>
    </row>
    <row r="138" spans="1:7" ht="12" customHeight="1">
      <c r="A138" s="5"/>
      <c r="B138" s="5"/>
      <c r="C138" s="5"/>
      <c r="D138" s="5"/>
      <c r="E138" s="5"/>
      <c r="F138" s="5"/>
      <c r="G138" s="5"/>
    </row>
    <row r="139" spans="1:7" ht="12" customHeight="1">
      <c r="A139" s="5"/>
      <c r="B139" s="5"/>
      <c r="C139" s="5"/>
      <c r="D139" s="5"/>
      <c r="E139" s="5"/>
      <c r="F139" s="5"/>
      <c r="G139" s="5"/>
    </row>
    <row r="140" spans="1:7" ht="12" customHeight="1">
      <c r="A140" s="5"/>
      <c r="B140" s="5"/>
      <c r="C140" s="5"/>
      <c r="D140" s="5"/>
      <c r="E140" s="5"/>
      <c r="F140" s="5"/>
      <c r="G140" s="5"/>
    </row>
    <row r="141" spans="1:7" ht="12" customHeight="1">
      <c r="A141" s="5"/>
      <c r="B141" s="5"/>
      <c r="C141" s="5"/>
      <c r="D141" s="5"/>
      <c r="E141" s="5"/>
      <c r="F141" s="5"/>
      <c r="G141" s="5"/>
    </row>
    <row r="142" spans="1:7" ht="12" customHeight="1">
      <c r="A142" s="5"/>
      <c r="B142" s="5"/>
      <c r="C142" s="5"/>
      <c r="D142" s="5"/>
      <c r="E142" s="5"/>
      <c r="F142" s="5"/>
      <c r="G142" s="5"/>
    </row>
    <row r="143" spans="1:7" ht="12" customHeight="1">
      <c r="A143" s="5"/>
      <c r="B143" s="5"/>
      <c r="C143" s="5"/>
      <c r="D143" s="5"/>
      <c r="E143" s="5"/>
      <c r="F143" s="5"/>
      <c r="G143" s="5"/>
    </row>
    <row r="144" spans="1:7" ht="12" customHeight="1">
      <c r="A144" s="5"/>
      <c r="B144" s="5"/>
      <c r="C144" s="5"/>
      <c r="D144" s="5"/>
      <c r="E144" s="5"/>
      <c r="F144" s="5"/>
      <c r="G144" s="5"/>
    </row>
    <row r="145" spans="1:7" ht="12" customHeight="1">
      <c r="A145" s="5"/>
      <c r="B145" s="5"/>
      <c r="C145" s="5"/>
      <c r="D145" s="5"/>
      <c r="E145" s="5"/>
      <c r="F145" s="5"/>
      <c r="G145" s="5"/>
    </row>
    <row r="146" spans="1:7" ht="12" customHeight="1">
      <c r="A146" s="5"/>
      <c r="B146" s="5"/>
      <c r="C146" s="5"/>
      <c r="D146" s="5"/>
      <c r="E146" s="5"/>
      <c r="F146" s="5"/>
      <c r="G146" s="5"/>
    </row>
    <row r="147" spans="1:7" ht="12" customHeight="1">
      <c r="A147" s="5"/>
      <c r="B147" s="5"/>
      <c r="C147" s="5"/>
      <c r="D147" s="5"/>
      <c r="E147" s="5"/>
      <c r="F147" s="5"/>
      <c r="G147" s="5"/>
    </row>
    <row r="148" spans="1:7" ht="12" customHeight="1">
      <c r="A148" s="5"/>
      <c r="B148" s="5"/>
      <c r="C148" s="5"/>
      <c r="D148" s="5"/>
      <c r="E148" s="5"/>
      <c r="F148" s="5"/>
      <c r="G148" s="5"/>
    </row>
    <row r="149" spans="1:7" ht="12" customHeight="1">
      <c r="A149" s="5"/>
      <c r="B149" s="5"/>
      <c r="C149" s="5"/>
      <c r="D149" s="5"/>
      <c r="E149" s="5"/>
      <c r="F149" s="5"/>
      <c r="G149" s="5"/>
    </row>
    <row r="150" spans="1:7" ht="12" customHeight="1">
      <c r="A150" s="5"/>
      <c r="B150" s="5"/>
      <c r="C150" s="5"/>
      <c r="D150" s="5"/>
      <c r="E150" s="5"/>
      <c r="F150" s="5"/>
      <c r="G150" s="5"/>
    </row>
    <row r="151" spans="1:7" ht="12" customHeight="1">
      <c r="A151" s="5"/>
      <c r="B151" s="5"/>
      <c r="C151" s="5"/>
      <c r="D151" s="5"/>
      <c r="E151" s="5"/>
      <c r="F151" s="5"/>
      <c r="G151" s="5"/>
    </row>
    <row r="152" spans="1:7" ht="12" customHeight="1">
      <c r="A152" s="5"/>
      <c r="B152" s="5"/>
      <c r="C152" s="5"/>
      <c r="D152" s="5"/>
      <c r="E152" s="5"/>
      <c r="F152" s="5"/>
      <c r="G152" s="5"/>
    </row>
    <row r="153" spans="1:7" ht="12" customHeight="1">
      <c r="A153" s="5"/>
      <c r="B153" s="5"/>
      <c r="C153" s="5"/>
      <c r="D153" s="5"/>
      <c r="E153" s="5"/>
      <c r="F153" s="5"/>
      <c r="G153" s="5"/>
    </row>
    <row r="154" spans="1:7" ht="12" customHeight="1">
      <c r="A154" s="5"/>
      <c r="B154" s="5"/>
      <c r="C154" s="5"/>
      <c r="D154" s="5"/>
      <c r="E154" s="5"/>
      <c r="F154" s="5"/>
      <c r="G154" s="5"/>
    </row>
    <row r="155" spans="1:7" ht="12" customHeight="1">
      <c r="A155" s="5"/>
      <c r="B155" s="5"/>
      <c r="C155" s="5"/>
      <c r="D155" s="5"/>
      <c r="E155" s="5"/>
      <c r="F155" s="5"/>
      <c r="G155" s="5"/>
    </row>
    <row r="156" spans="1:7" ht="12" customHeight="1">
      <c r="A156" s="5"/>
      <c r="B156" s="5"/>
      <c r="C156" s="5"/>
      <c r="D156" s="5"/>
      <c r="E156" s="5"/>
      <c r="F156" s="5"/>
      <c r="G156" s="5"/>
    </row>
    <row r="157" spans="1:7" ht="12" customHeight="1">
      <c r="A157" s="5"/>
      <c r="B157" s="5"/>
      <c r="C157" s="5"/>
      <c r="D157" s="5"/>
      <c r="E157" s="5"/>
      <c r="F157" s="5"/>
      <c r="G157" s="5"/>
    </row>
    <row r="158" spans="1:7" ht="12" customHeight="1">
      <c r="A158" s="5"/>
      <c r="B158" s="5"/>
      <c r="C158" s="5"/>
      <c r="D158" s="5"/>
      <c r="E158" s="5"/>
      <c r="F158" s="5"/>
      <c r="G158" s="5"/>
    </row>
    <row r="159" spans="1:7" ht="12" customHeight="1">
      <c r="A159" s="5"/>
      <c r="B159" s="5"/>
      <c r="C159" s="5"/>
      <c r="D159" s="5"/>
      <c r="E159" s="5"/>
      <c r="F159" s="5"/>
      <c r="G159" s="5"/>
    </row>
    <row r="160" spans="1:7" ht="12" customHeight="1">
      <c r="A160" s="5"/>
      <c r="B160" s="5"/>
      <c r="C160" s="5"/>
      <c r="D160" s="5"/>
      <c r="E160" s="5"/>
      <c r="F160" s="5"/>
      <c r="G160" s="5"/>
    </row>
    <row r="161" spans="1:7" ht="12" customHeight="1">
      <c r="A161" s="5"/>
      <c r="B161" s="5"/>
      <c r="C161" s="5"/>
      <c r="D161" s="5"/>
      <c r="E161" s="5"/>
      <c r="F161" s="5"/>
      <c r="G161" s="5"/>
    </row>
    <row r="162" spans="1:7" ht="12" customHeight="1">
      <c r="A162" s="5"/>
      <c r="B162" s="5"/>
      <c r="C162" s="5"/>
      <c r="D162" s="5"/>
      <c r="E162" s="5"/>
      <c r="F162" s="5"/>
      <c r="G162" s="5"/>
    </row>
    <row r="163" spans="1:7" ht="12" customHeight="1">
      <c r="A163" s="5"/>
      <c r="B163" s="5"/>
      <c r="C163" s="5"/>
      <c r="D163" s="5"/>
      <c r="E163" s="5"/>
      <c r="F163" s="5"/>
      <c r="G163" s="5"/>
    </row>
    <row r="164" spans="1:7" ht="12" customHeight="1">
      <c r="A164" s="5"/>
      <c r="B164" s="5"/>
      <c r="C164" s="5"/>
      <c r="D164" s="5"/>
      <c r="E164" s="5"/>
      <c r="F164" s="5"/>
      <c r="G164" s="5"/>
    </row>
    <row r="165" spans="1:7" ht="12" customHeight="1">
      <c r="A165" s="5"/>
      <c r="B165" s="5"/>
      <c r="C165" s="5"/>
      <c r="D165" s="5"/>
      <c r="E165" s="5"/>
      <c r="F165" s="5"/>
      <c r="G165" s="5"/>
    </row>
    <row r="166" spans="1:7" ht="12" customHeight="1">
      <c r="A166" s="5"/>
      <c r="B166" s="5"/>
      <c r="C166" s="5"/>
      <c r="D166" s="5"/>
      <c r="E166" s="5"/>
      <c r="F166" s="5"/>
      <c r="G166" s="5"/>
    </row>
    <row r="167" spans="1:7" ht="12" customHeight="1">
      <c r="A167" s="5"/>
      <c r="B167" s="5"/>
      <c r="C167" s="5"/>
      <c r="D167" s="5"/>
      <c r="E167" s="5"/>
      <c r="F167" s="5"/>
      <c r="G167" s="5"/>
    </row>
    <row r="168" spans="1:7" ht="12" customHeight="1">
      <c r="A168" s="5"/>
      <c r="B168" s="5"/>
      <c r="C168" s="5"/>
      <c r="D168" s="5"/>
      <c r="E168" s="5"/>
      <c r="F168" s="5"/>
      <c r="G168" s="5"/>
    </row>
    <row r="169" spans="1:7" ht="12" customHeight="1">
      <c r="A169" s="5"/>
      <c r="B169" s="5"/>
      <c r="C169" s="5"/>
      <c r="D169" s="5"/>
      <c r="E169" s="5"/>
      <c r="F169" s="5"/>
      <c r="G169" s="5"/>
    </row>
    <row r="170" spans="1:7" ht="12" customHeight="1">
      <c r="A170" s="5"/>
      <c r="B170" s="5"/>
      <c r="C170" s="5"/>
      <c r="D170" s="5"/>
      <c r="E170" s="5"/>
      <c r="F170" s="5"/>
      <c r="G170" s="5"/>
    </row>
    <row r="171" spans="1:7" ht="12" customHeight="1">
      <c r="A171" s="5"/>
      <c r="B171" s="5"/>
      <c r="C171" s="5"/>
      <c r="D171" s="5"/>
      <c r="E171" s="5"/>
      <c r="F171" s="5"/>
      <c r="G171" s="5"/>
    </row>
    <row r="172" spans="1:7" ht="12" customHeight="1">
      <c r="A172" s="5"/>
      <c r="B172" s="5"/>
      <c r="C172" s="5"/>
      <c r="D172" s="5"/>
      <c r="E172" s="5"/>
      <c r="F172" s="5"/>
      <c r="G172" s="5"/>
    </row>
    <row r="173" spans="1:7" ht="12" customHeight="1">
      <c r="A173" s="5"/>
      <c r="B173" s="5"/>
      <c r="C173" s="5"/>
      <c r="D173" s="5"/>
      <c r="E173" s="5"/>
      <c r="F173" s="5"/>
      <c r="G173" s="5"/>
    </row>
    <row r="174" spans="1:7" ht="12" customHeight="1">
      <c r="A174" s="5"/>
      <c r="B174" s="5"/>
      <c r="C174" s="5"/>
      <c r="D174" s="5"/>
      <c r="E174" s="5"/>
      <c r="F174" s="5"/>
      <c r="G174" s="5"/>
    </row>
    <row r="175" spans="1:7" ht="12" customHeight="1">
      <c r="A175" s="5"/>
      <c r="B175" s="5"/>
      <c r="C175" s="5"/>
      <c r="D175" s="5"/>
      <c r="E175" s="5"/>
      <c r="F175" s="5"/>
      <c r="G175" s="5"/>
    </row>
    <row r="176" spans="1:7" ht="12" customHeight="1">
      <c r="A176" s="5"/>
      <c r="B176" s="5"/>
      <c r="C176" s="5"/>
      <c r="D176" s="5"/>
      <c r="E176" s="5"/>
      <c r="F176" s="5"/>
      <c r="G176" s="5"/>
    </row>
    <row r="177" spans="1:7" ht="12" customHeight="1">
      <c r="A177" s="5"/>
      <c r="B177" s="5"/>
      <c r="C177" s="5"/>
      <c r="D177" s="5"/>
      <c r="E177" s="5"/>
      <c r="F177" s="5"/>
      <c r="G177" s="5"/>
    </row>
    <row r="178" spans="1:7" ht="12" customHeight="1">
      <c r="A178" s="5"/>
      <c r="B178" s="5"/>
      <c r="C178" s="5"/>
      <c r="D178" s="5"/>
      <c r="E178" s="5"/>
      <c r="F178" s="5"/>
      <c r="G178" s="5"/>
    </row>
    <row r="179" spans="1:7" ht="12" customHeight="1">
      <c r="A179" s="5"/>
      <c r="B179" s="5"/>
      <c r="C179" s="5"/>
      <c r="D179" s="5"/>
      <c r="E179" s="5"/>
      <c r="F179" s="5"/>
      <c r="G179" s="5"/>
    </row>
    <row r="180" spans="1:7" ht="12" customHeight="1">
      <c r="A180" s="5"/>
      <c r="B180" s="5"/>
      <c r="C180" s="5"/>
      <c r="D180" s="5"/>
      <c r="E180" s="5"/>
      <c r="F180" s="5"/>
      <c r="G180" s="5"/>
    </row>
    <row r="181" spans="1:7" ht="12" customHeight="1">
      <c r="A181" s="5"/>
      <c r="B181" s="5"/>
      <c r="C181" s="5"/>
      <c r="D181" s="5"/>
      <c r="E181" s="5"/>
      <c r="F181" s="5"/>
      <c r="G181" s="5"/>
    </row>
    <row r="182" spans="1:7" ht="12" customHeight="1">
      <c r="A182" s="5"/>
      <c r="B182" s="5"/>
      <c r="C182" s="5"/>
      <c r="D182" s="5"/>
      <c r="E182" s="5"/>
      <c r="F182" s="5"/>
      <c r="G182" s="5"/>
    </row>
    <row r="183" spans="1:7" ht="12" customHeight="1">
      <c r="A183" s="5"/>
      <c r="B183" s="5"/>
      <c r="C183" s="5"/>
      <c r="D183" s="5"/>
      <c r="E183" s="5"/>
      <c r="F183" s="5"/>
      <c r="G183" s="5"/>
    </row>
    <row r="184" spans="1:7" ht="12" customHeight="1">
      <c r="A184" s="5"/>
      <c r="B184" s="5"/>
      <c r="C184" s="5"/>
      <c r="D184" s="5"/>
      <c r="E184" s="5"/>
      <c r="F184" s="5"/>
      <c r="G184" s="5"/>
    </row>
    <row r="185" spans="1:7" ht="12" customHeight="1">
      <c r="A185" s="5"/>
      <c r="B185" s="5"/>
      <c r="C185" s="5"/>
      <c r="D185" s="5"/>
      <c r="E185" s="5"/>
      <c r="F185" s="5"/>
      <c r="G185" s="5"/>
    </row>
    <row r="186" spans="1:7" ht="12" customHeight="1">
      <c r="A186" s="5"/>
      <c r="B186" s="5"/>
      <c r="C186" s="5"/>
      <c r="D186" s="5"/>
      <c r="E186" s="5"/>
      <c r="F186" s="5"/>
      <c r="G186" s="5"/>
    </row>
    <row r="187" spans="1:7" ht="12" customHeight="1">
      <c r="A187" s="5"/>
      <c r="B187" s="5"/>
      <c r="C187" s="5"/>
      <c r="D187" s="5"/>
      <c r="E187" s="5"/>
      <c r="F187" s="5"/>
      <c r="G187" s="5"/>
    </row>
    <row r="188" spans="1:7" ht="12" customHeight="1">
      <c r="A188" s="5"/>
      <c r="B188" s="5"/>
      <c r="C188" s="5"/>
      <c r="D188" s="5"/>
      <c r="E188" s="5"/>
      <c r="F188" s="5"/>
      <c r="G188" s="5"/>
    </row>
    <row r="189" spans="1:7" ht="12" customHeight="1">
      <c r="A189" s="5"/>
      <c r="B189" s="5"/>
      <c r="C189" s="5"/>
      <c r="D189" s="5"/>
      <c r="E189" s="5"/>
      <c r="F189" s="5"/>
      <c r="G189" s="5"/>
    </row>
    <row r="190" spans="1:7" ht="12" customHeight="1">
      <c r="A190" s="5"/>
      <c r="B190" s="5"/>
      <c r="C190" s="5"/>
      <c r="D190" s="5"/>
      <c r="E190" s="5"/>
      <c r="F190" s="5"/>
      <c r="G190" s="5"/>
    </row>
    <row r="191" spans="1:7" ht="12" customHeight="1">
      <c r="A191" s="5"/>
      <c r="B191" s="5"/>
      <c r="C191" s="5"/>
      <c r="D191" s="5"/>
      <c r="E191" s="5"/>
      <c r="F191" s="5"/>
      <c r="G191" s="5"/>
    </row>
    <row r="192" spans="1:7" ht="12" customHeight="1">
      <c r="A192" s="5"/>
      <c r="B192" s="5"/>
      <c r="C192" s="5"/>
      <c r="D192" s="5"/>
      <c r="E192" s="5"/>
      <c r="F192" s="5"/>
      <c r="G192" s="5"/>
    </row>
    <row r="193" spans="1:7" ht="12" customHeight="1">
      <c r="A193" s="5"/>
      <c r="B193" s="5"/>
      <c r="C193" s="5"/>
      <c r="D193" s="5"/>
      <c r="E193" s="5"/>
      <c r="F193" s="5"/>
      <c r="G193" s="5"/>
    </row>
    <row r="194" spans="1:7" ht="12" customHeight="1">
      <c r="A194" s="5"/>
      <c r="B194" s="5"/>
      <c r="C194" s="5"/>
      <c r="D194" s="5"/>
      <c r="E194" s="5"/>
      <c r="F194" s="5"/>
      <c r="G194" s="5"/>
    </row>
    <row r="195" spans="1:7" ht="12" customHeight="1">
      <c r="A195" s="5"/>
      <c r="B195" s="5"/>
      <c r="C195" s="5"/>
      <c r="D195" s="5"/>
      <c r="E195" s="5"/>
      <c r="F195" s="5"/>
      <c r="G195" s="5"/>
    </row>
    <row r="196" spans="1:7" ht="12" customHeight="1">
      <c r="A196" s="5"/>
      <c r="B196" s="5"/>
      <c r="C196" s="5"/>
      <c r="D196" s="5"/>
      <c r="E196" s="5"/>
      <c r="F196" s="5"/>
      <c r="G196" s="5"/>
    </row>
    <row r="197" spans="1:7" ht="12" customHeight="1">
      <c r="A197" s="5"/>
      <c r="B197" s="5"/>
      <c r="C197" s="5"/>
      <c r="D197" s="5"/>
      <c r="E197" s="5"/>
      <c r="F197" s="5"/>
      <c r="G197" s="5"/>
    </row>
    <row r="198" spans="1:7" ht="12" customHeight="1">
      <c r="A198" s="5"/>
      <c r="B198" s="5"/>
      <c r="C198" s="5"/>
      <c r="D198" s="5"/>
      <c r="E198" s="5"/>
      <c r="F198" s="5"/>
      <c r="G198" s="5"/>
    </row>
    <row r="199" spans="1:7" ht="12" customHeight="1">
      <c r="A199" s="5"/>
      <c r="B199" s="5"/>
      <c r="C199" s="5"/>
      <c r="D199" s="5"/>
      <c r="E199" s="5"/>
      <c r="F199" s="5"/>
      <c r="G199" s="5"/>
    </row>
    <row r="200" spans="1:7" ht="12" customHeight="1">
      <c r="A200" s="5"/>
      <c r="B200" s="5"/>
      <c r="C200" s="5"/>
      <c r="D200" s="5"/>
      <c r="E200" s="5"/>
      <c r="F200" s="5"/>
      <c r="G200" s="5"/>
    </row>
    <row r="201" spans="1:7" ht="12" customHeight="1">
      <c r="A201" s="5"/>
      <c r="B201" s="5"/>
      <c r="C201" s="5"/>
      <c r="D201" s="5"/>
      <c r="E201" s="5"/>
      <c r="F201" s="5"/>
      <c r="G201" s="5"/>
    </row>
    <row r="202" spans="1:7" ht="12" customHeight="1">
      <c r="A202" s="5"/>
      <c r="B202" s="5"/>
      <c r="C202" s="5"/>
      <c r="D202" s="5"/>
      <c r="E202" s="5"/>
      <c r="F202" s="5"/>
      <c r="G202" s="5"/>
    </row>
    <row r="203" spans="1:7" ht="12" customHeight="1">
      <c r="A203" s="5"/>
      <c r="B203" s="5"/>
      <c r="C203" s="5"/>
      <c r="D203" s="5"/>
      <c r="E203" s="5"/>
      <c r="F203" s="5"/>
      <c r="G203" s="5"/>
    </row>
    <row r="204" spans="1:7" ht="12" customHeight="1">
      <c r="A204" s="5"/>
      <c r="B204" s="5"/>
      <c r="C204" s="5"/>
      <c r="D204" s="5"/>
      <c r="E204" s="5"/>
      <c r="F204" s="5"/>
      <c r="G204" s="5"/>
    </row>
    <row r="205" spans="1:7" ht="12" customHeight="1">
      <c r="A205" s="5"/>
      <c r="B205" s="5"/>
      <c r="C205" s="5"/>
      <c r="D205" s="5"/>
      <c r="E205" s="5"/>
      <c r="F205" s="5"/>
      <c r="G205" s="5"/>
    </row>
    <row r="206" spans="1:7" ht="12" customHeight="1">
      <c r="A206" s="5"/>
      <c r="B206" s="5"/>
      <c r="C206" s="5"/>
      <c r="D206" s="5"/>
      <c r="E206" s="5"/>
      <c r="F206" s="5"/>
      <c r="G206" s="5"/>
    </row>
    <row r="207" spans="1:7" ht="12" customHeight="1">
      <c r="A207" s="5"/>
      <c r="B207" s="5"/>
      <c r="C207" s="5"/>
      <c r="D207" s="5"/>
      <c r="E207" s="5"/>
      <c r="F207" s="5"/>
      <c r="G207" s="5"/>
    </row>
    <row r="208" spans="1:7" ht="12" customHeight="1">
      <c r="A208" s="5"/>
      <c r="B208" s="5"/>
      <c r="C208" s="5"/>
      <c r="D208" s="5"/>
      <c r="E208" s="5"/>
      <c r="F208" s="5"/>
      <c r="G208" s="5"/>
    </row>
    <row r="209" spans="1:7" ht="12" customHeight="1">
      <c r="A209" s="5"/>
      <c r="B209" s="5"/>
      <c r="C209" s="5"/>
      <c r="D209" s="5"/>
      <c r="E209" s="5"/>
      <c r="F209" s="5"/>
      <c r="G209" s="5"/>
    </row>
    <row r="210" spans="1:7" ht="12" customHeight="1">
      <c r="A210" s="5"/>
      <c r="B210" s="5"/>
      <c r="C210" s="5"/>
      <c r="D210" s="5"/>
      <c r="E210" s="5"/>
      <c r="F210" s="5"/>
      <c r="G210" s="5"/>
    </row>
    <row r="211" spans="1:7" ht="12" customHeight="1">
      <c r="A211" s="5"/>
      <c r="B211" s="5"/>
      <c r="C211" s="5"/>
      <c r="D211" s="5"/>
      <c r="E211" s="5"/>
      <c r="F211" s="5"/>
      <c r="G211" s="5"/>
    </row>
    <row r="212" spans="1:7" ht="12" customHeight="1">
      <c r="A212" s="5"/>
      <c r="B212" s="5"/>
      <c r="C212" s="5"/>
      <c r="D212" s="5"/>
      <c r="E212" s="5"/>
      <c r="F212" s="5"/>
      <c r="G212" s="5"/>
    </row>
    <row r="213" spans="1:7" ht="12" customHeight="1">
      <c r="A213" s="5"/>
      <c r="B213" s="5"/>
      <c r="C213" s="5"/>
      <c r="D213" s="5"/>
      <c r="E213" s="5"/>
      <c r="F213" s="5"/>
      <c r="G213" s="5"/>
    </row>
    <row r="214" spans="1:7" ht="12" customHeight="1">
      <c r="A214" s="5"/>
      <c r="B214" s="5"/>
      <c r="C214" s="5"/>
      <c r="D214" s="5"/>
      <c r="E214" s="5"/>
      <c r="F214" s="5"/>
      <c r="G214" s="5"/>
    </row>
    <row r="215" spans="1:7" ht="12" customHeight="1">
      <c r="A215" s="5"/>
      <c r="B215" s="5"/>
      <c r="C215" s="5"/>
      <c r="D215" s="5"/>
      <c r="E215" s="5"/>
      <c r="F215" s="5"/>
      <c r="G215" s="5"/>
    </row>
    <row r="216" spans="1:7" ht="12" customHeight="1">
      <c r="A216" s="5"/>
      <c r="B216" s="5"/>
      <c r="C216" s="5"/>
      <c r="D216" s="5"/>
      <c r="E216" s="5"/>
      <c r="F216" s="5"/>
      <c r="G216" s="5"/>
    </row>
    <row r="217" spans="1:7" ht="12" customHeight="1">
      <c r="A217" s="5"/>
      <c r="B217" s="5"/>
      <c r="C217" s="5"/>
      <c r="D217" s="5"/>
      <c r="E217" s="5"/>
      <c r="F217" s="5"/>
      <c r="G217" s="5"/>
    </row>
    <row r="218" spans="1:7" ht="12" customHeight="1">
      <c r="A218" s="5"/>
      <c r="B218" s="5"/>
      <c r="C218" s="5"/>
      <c r="D218" s="5"/>
      <c r="E218" s="5"/>
      <c r="F218" s="5"/>
      <c r="G218" s="5"/>
    </row>
    <row r="219" spans="1:7" ht="12" customHeight="1">
      <c r="A219" s="5"/>
      <c r="B219" s="5"/>
      <c r="C219" s="5"/>
      <c r="D219" s="5"/>
      <c r="E219" s="5"/>
      <c r="F219" s="5"/>
      <c r="G219" s="5"/>
    </row>
    <row r="220" spans="1:7" ht="12" customHeight="1">
      <c r="A220" s="5"/>
      <c r="B220" s="5"/>
      <c r="C220" s="5"/>
      <c r="D220" s="5"/>
      <c r="E220" s="5"/>
      <c r="F220" s="5"/>
      <c r="G220" s="5"/>
    </row>
    <row r="221" spans="1:7" ht="12" customHeight="1">
      <c r="A221" s="5"/>
      <c r="B221" s="5"/>
      <c r="C221" s="5"/>
      <c r="D221" s="5"/>
      <c r="E221" s="5"/>
      <c r="F221" s="5"/>
      <c r="G221" s="5"/>
    </row>
    <row r="222" spans="1:7" ht="12" customHeight="1">
      <c r="A222" s="5"/>
      <c r="B222" s="5"/>
      <c r="C222" s="5"/>
      <c r="D222" s="5"/>
      <c r="E222" s="5"/>
      <c r="F222" s="5"/>
      <c r="G222" s="5"/>
    </row>
    <row r="223" spans="1:7" ht="12" customHeight="1">
      <c r="A223" s="5"/>
      <c r="B223" s="5"/>
      <c r="C223" s="5"/>
      <c r="D223" s="5"/>
      <c r="E223" s="5"/>
      <c r="F223" s="5"/>
      <c r="G223" s="5"/>
    </row>
    <row r="224" spans="1:7" ht="12" customHeight="1">
      <c r="A224" s="5"/>
      <c r="B224" s="5"/>
      <c r="C224" s="5"/>
      <c r="D224" s="5"/>
      <c r="E224" s="5"/>
      <c r="F224" s="5"/>
      <c r="G224" s="5"/>
    </row>
    <row r="225" spans="1:7" ht="12" customHeight="1">
      <c r="A225" s="5"/>
      <c r="B225" s="5"/>
      <c r="C225" s="5"/>
      <c r="D225" s="5"/>
      <c r="E225" s="5"/>
      <c r="F225" s="5"/>
      <c r="G225" s="5"/>
    </row>
    <row r="226" spans="1:7" ht="12" customHeight="1">
      <c r="A226" s="5"/>
      <c r="B226" s="5"/>
      <c r="C226" s="5"/>
      <c r="D226" s="5"/>
      <c r="E226" s="5"/>
      <c r="F226" s="5"/>
      <c r="G226" s="5"/>
    </row>
    <row r="227" spans="1:7" ht="12" customHeight="1">
      <c r="A227" s="5"/>
      <c r="B227" s="5"/>
      <c r="C227" s="5"/>
      <c r="D227" s="5"/>
      <c r="E227" s="5"/>
      <c r="F227" s="5"/>
      <c r="G227" s="5"/>
    </row>
    <row r="228" spans="1:7" ht="12" customHeight="1">
      <c r="A228" s="5"/>
      <c r="B228" s="5"/>
      <c r="C228" s="5"/>
      <c r="D228" s="5"/>
      <c r="E228" s="5"/>
      <c r="F228" s="5"/>
      <c r="G228" s="5"/>
    </row>
    <row r="229" spans="1:7" ht="12" customHeight="1">
      <c r="A229" s="5"/>
      <c r="B229" s="5"/>
      <c r="C229" s="5"/>
      <c r="D229" s="5"/>
      <c r="E229" s="5"/>
      <c r="F229" s="5"/>
      <c r="G229" s="5"/>
    </row>
    <row r="230" spans="1:7" ht="12" customHeight="1">
      <c r="A230" s="5"/>
      <c r="B230" s="5"/>
      <c r="C230" s="5"/>
      <c r="D230" s="5"/>
      <c r="E230" s="5"/>
      <c r="F230" s="5"/>
      <c r="G230" s="5"/>
    </row>
    <row r="231" spans="1:7" ht="12" customHeight="1">
      <c r="A231" s="5"/>
      <c r="B231" s="5"/>
      <c r="C231" s="5"/>
      <c r="D231" s="5"/>
      <c r="E231" s="5"/>
      <c r="F231" s="5"/>
      <c r="G231" s="5"/>
    </row>
    <row r="232" spans="1:7" ht="12" customHeight="1">
      <c r="A232" s="5"/>
      <c r="B232" s="5"/>
      <c r="C232" s="5"/>
      <c r="D232" s="5"/>
      <c r="E232" s="5"/>
      <c r="F232" s="5"/>
      <c r="G232" s="5"/>
    </row>
    <row r="233" spans="1:7" ht="12" customHeight="1">
      <c r="A233" s="5"/>
      <c r="B233" s="5"/>
      <c r="C233" s="5"/>
      <c r="D233" s="5"/>
      <c r="E233" s="5"/>
      <c r="F233" s="5"/>
      <c r="G233" s="5"/>
    </row>
    <row r="234" spans="1:7" ht="12" customHeight="1">
      <c r="A234" s="5"/>
      <c r="B234" s="5"/>
      <c r="C234" s="5"/>
      <c r="D234" s="5"/>
      <c r="E234" s="5"/>
      <c r="F234" s="5"/>
      <c r="G234" s="5"/>
    </row>
    <row r="235" spans="1:7" ht="12" customHeight="1">
      <c r="A235" s="5"/>
      <c r="B235" s="5"/>
      <c r="C235" s="5"/>
      <c r="D235" s="5"/>
      <c r="E235" s="5"/>
      <c r="F235" s="5"/>
      <c r="G235" s="5"/>
    </row>
    <row r="236" spans="1:7" ht="12" customHeight="1">
      <c r="A236" s="5"/>
      <c r="B236" s="5"/>
      <c r="C236" s="5"/>
      <c r="D236" s="5"/>
      <c r="E236" s="5"/>
      <c r="F236" s="5"/>
      <c r="G236" s="5"/>
    </row>
    <row r="237" spans="1:7" ht="12" customHeight="1">
      <c r="A237" s="5"/>
      <c r="B237" s="5"/>
      <c r="C237" s="5"/>
      <c r="D237" s="5"/>
      <c r="E237" s="5"/>
      <c r="F237" s="5"/>
      <c r="G237" s="5"/>
    </row>
    <row r="238" spans="1:7" ht="12" customHeight="1">
      <c r="A238" s="5"/>
      <c r="B238" s="5"/>
      <c r="C238" s="5"/>
      <c r="D238" s="5"/>
      <c r="E238" s="5"/>
      <c r="F238" s="5"/>
      <c r="G238" s="5"/>
    </row>
    <row r="239" spans="1:7" ht="12" customHeight="1">
      <c r="A239" s="5"/>
      <c r="B239" s="5"/>
      <c r="C239" s="5"/>
      <c r="D239" s="5"/>
      <c r="E239" s="5"/>
      <c r="F239" s="5"/>
      <c r="G239" s="5"/>
    </row>
    <row r="240" spans="1:7" ht="12" customHeight="1">
      <c r="A240" s="5"/>
      <c r="B240" s="5"/>
      <c r="C240" s="5"/>
      <c r="D240" s="5"/>
      <c r="E240" s="5"/>
      <c r="F240" s="5"/>
      <c r="G240" s="5"/>
    </row>
    <row r="241" spans="1:6" ht="14.25">
      <c r="A241" s="5"/>
      <c r="B241" s="5"/>
      <c r="C241" s="5"/>
      <c r="D241" s="5"/>
      <c r="E241" s="5"/>
      <c r="F241" s="5"/>
    </row>
    <row r="242" spans="1:6" ht="14.25">
      <c r="A242" s="5"/>
      <c r="B242" s="5"/>
      <c r="C242" s="5"/>
      <c r="D242" s="5"/>
      <c r="E242" s="5"/>
      <c r="F242" s="5"/>
    </row>
    <row r="243" spans="1:6" ht="14.25">
      <c r="A243" s="5"/>
      <c r="B243" s="5"/>
      <c r="C243" s="5"/>
      <c r="D243" s="5"/>
      <c r="E243" s="5"/>
      <c r="F243" s="5"/>
    </row>
    <row r="244" spans="1:6" ht="14.25">
      <c r="A244" s="5"/>
      <c r="B244" s="5"/>
      <c r="C244" s="5"/>
      <c r="D244" s="5"/>
      <c r="E244" s="5"/>
      <c r="F244" s="5"/>
    </row>
    <row r="245" spans="1:6" ht="14.25">
      <c r="A245" s="5"/>
      <c r="B245" s="5"/>
      <c r="C245" s="5"/>
      <c r="D245" s="5"/>
      <c r="E245" s="5"/>
      <c r="F245" s="5"/>
    </row>
    <row r="246" spans="1:6" ht="14.25">
      <c r="A246" s="5"/>
      <c r="B246" s="5"/>
      <c r="C246" s="5"/>
      <c r="D246" s="5"/>
      <c r="E246" s="5"/>
      <c r="F246" s="5"/>
    </row>
    <row r="247" spans="1:6" ht="14.25">
      <c r="A247" s="5"/>
      <c r="B247" s="5"/>
      <c r="C247" s="5"/>
      <c r="D247" s="5"/>
      <c r="E247" s="5"/>
      <c r="F247" s="5"/>
    </row>
    <row r="248" spans="1:6" ht="14.25">
      <c r="A248" s="5"/>
      <c r="B248" s="5"/>
      <c r="C248" s="5"/>
      <c r="D248" s="5"/>
      <c r="E248" s="5"/>
      <c r="F248" s="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rstPageNumber="46" useFirstPageNumber="1" fitToHeight="0" fitToWidth="1" horizontalDpi="600" verticalDpi="600" orientation="portrait" paperSize="9" scale="91" r:id="rId1"/>
  <headerFooter scaleWithDoc="0" alignWithMargins="0">
    <oddFooter>&amp;LTT001547&amp;R&amp;"+,Regular"&amp;8&amp;P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63"/>
  <sheetViews>
    <sheetView zoomScaleSheetLayoutView="100" workbookViewId="0" topLeftCell="A1">
      <selection activeCell="I34" sqref="I34"/>
    </sheetView>
  </sheetViews>
  <sheetFormatPr defaultColWidth="9.140625" defaultRowHeight="15"/>
  <cols>
    <col min="1" max="1" width="5.28125" style="3" customWidth="1"/>
    <col min="2" max="2" width="51.57421875" style="1" customWidth="1"/>
    <col min="3" max="3" width="5.00390625" style="1" customWidth="1"/>
    <col min="4" max="4" width="7.57421875" style="1" bestFit="1" customWidth="1"/>
    <col min="5" max="5" width="5.140625" style="1" customWidth="1"/>
    <col min="6" max="6" width="11.28125" style="2" bestFit="1" customWidth="1"/>
    <col min="7" max="7" width="10.28125" style="14" customWidth="1"/>
    <col min="8" max="16384" width="9.140625" style="5" customWidth="1"/>
  </cols>
  <sheetData>
    <row r="1" spans="1:11" s="39" customFormat="1" ht="12" customHeight="1">
      <c r="A1" s="8" t="s">
        <v>75</v>
      </c>
      <c r="F1" s="86"/>
      <c r="G1" s="68"/>
      <c r="H1" s="68"/>
      <c r="I1" s="68"/>
      <c r="J1" s="68"/>
      <c r="K1" s="68"/>
    </row>
    <row r="2" spans="1:11" s="39" customFormat="1" ht="12" customHeight="1">
      <c r="A2" s="7" t="s">
        <v>228</v>
      </c>
      <c r="F2" s="86"/>
      <c r="G2" s="68"/>
      <c r="H2" s="68"/>
      <c r="I2" s="68"/>
      <c r="J2" s="68"/>
      <c r="K2" s="68"/>
    </row>
    <row r="3" spans="1:11" s="39" customFormat="1" ht="12" customHeight="1">
      <c r="A3" s="7" t="s">
        <v>271</v>
      </c>
      <c r="F3" s="86"/>
      <c r="G3" s="68"/>
      <c r="H3" s="68"/>
      <c r="I3" s="68"/>
      <c r="J3" s="68"/>
      <c r="K3" s="68"/>
    </row>
    <row r="4" spans="1:7" s="1" customFormat="1" ht="12" customHeight="1">
      <c r="A4" s="3"/>
      <c r="F4" s="4"/>
      <c r="G4" s="11"/>
    </row>
    <row r="5" spans="1:7" s="1" customFormat="1" ht="33.75">
      <c r="A5" s="32" t="s">
        <v>0</v>
      </c>
      <c r="B5" s="32" t="s">
        <v>1</v>
      </c>
      <c r="C5" s="32" t="s">
        <v>2</v>
      </c>
      <c r="D5" s="32" t="s">
        <v>3</v>
      </c>
      <c r="E5" s="32" t="s">
        <v>5</v>
      </c>
      <c r="F5" s="41" t="s">
        <v>269</v>
      </c>
      <c r="G5" s="11"/>
    </row>
    <row r="6" spans="1:7" s="3" customFormat="1" ht="11.25">
      <c r="A6" s="35" t="s">
        <v>7</v>
      </c>
      <c r="B6" s="35" t="s">
        <v>8</v>
      </c>
      <c r="C6" s="35" t="s">
        <v>9</v>
      </c>
      <c r="D6" s="35" t="s">
        <v>10</v>
      </c>
      <c r="E6" s="35" t="s">
        <v>11</v>
      </c>
      <c r="F6" s="38" t="s">
        <v>264</v>
      </c>
      <c r="G6" s="13"/>
    </row>
    <row r="7" spans="1:7" s="3" customFormat="1" ht="30" customHeight="1">
      <c r="A7" s="42">
        <v>1</v>
      </c>
      <c r="B7" s="43" t="s">
        <v>30</v>
      </c>
      <c r="C7" s="42"/>
      <c r="D7" s="44"/>
      <c r="E7" s="37"/>
      <c r="F7" s="125">
        <f>SUM(F8:F19)</f>
        <v>0</v>
      </c>
      <c r="G7" s="13"/>
    </row>
    <row r="8" spans="1:6" s="87" customFormat="1" ht="22.5">
      <c r="A8" s="45">
        <v>1.1</v>
      </c>
      <c r="B8" s="90" t="s">
        <v>77</v>
      </c>
      <c r="C8" s="45" t="s">
        <v>20</v>
      </c>
      <c r="D8" s="117">
        <v>196</v>
      </c>
      <c r="E8" s="117"/>
      <c r="F8" s="126">
        <f>D8*E8</f>
        <v>0</v>
      </c>
    </row>
    <row r="9" spans="1:6" s="87" customFormat="1" ht="22.5">
      <c r="A9" s="45">
        <v>1.2</v>
      </c>
      <c r="B9" s="90" t="s">
        <v>78</v>
      </c>
      <c r="C9" s="45" t="s">
        <v>20</v>
      </c>
      <c r="D9" s="117">
        <v>1520</v>
      </c>
      <c r="E9" s="117"/>
      <c r="F9" s="126">
        <f aca="true" t="shared" si="0" ref="F9:F19">D9*E9</f>
        <v>0</v>
      </c>
    </row>
    <row r="10" spans="1:6" s="87" customFormat="1" ht="16.5" customHeight="1">
      <c r="A10" s="45">
        <v>1.3</v>
      </c>
      <c r="B10" s="90" t="s">
        <v>79</v>
      </c>
      <c r="C10" s="45" t="s">
        <v>20</v>
      </c>
      <c r="D10" s="117">
        <v>380</v>
      </c>
      <c r="E10" s="117"/>
      <c r="F10" s="126">
        <f t="shared" si="0"/>
        <v>0</v>
      </c>
    </row>
    <row r="11" spans="1:6" s="87" customFormat="1" ht="22.5">
      <c r="A11" s="45">
        <v>1.4</v>
      </c>
      <c r="B11" s="90" t="s">
        <v>80</v>
      </c>
      <c r="C11" s="45" t="s">
        <v>20</v>
      </c>
      <c r="D11" s="117">
        <v>2315</v>
      </c>
      <c r="E11" s="117"/>
      <c r="F11" s="126">
        <f t="shared" si="0"/>
        <v>0</v>
      </c>
    </row>
    <row r="12" spans="1:6" s="87" customFormat="1" ht="33.75">
      <c r="A12" s="45">
        <v>1.5</v>
      </c>
      <c r="B12" s="90" t="s">
        <v>81</v>
      </c>
      <c r="C12" s="45" t="s">
        <v>20</v>
      </c>
      <c r="D12" s="117">
        <v>174</v>
      </c>
      <c r="E12" s="117"/>
      <c r="F12" s="126">
        <f t="shared" si="0"/>
        <v>0</v>
      </c>
    </row>
    <row r="13" spans="1:6" s="87" customFormat="1" ht="22.5">
      <c r="A13" s="45">
        <v>1.6</v>
      </c>
      <c r="B13" s="90" t="s">
        <v>82</v>
      </c>
      <c r="C13" s="45" t="s">
        <v>20</v>
      </c>
      <c r="D13" s="117">
        <v>400</v>
      </c>
      <c r="E13" s="117"/>
      <c r="F13" s="126">
        <f>D13*E13</f>
        <v>0</v>
      </c>
    </row>
    <row r="14" spans="1:6" s="87" customFormat="1" ht="14.25">
      <c r="A14" s="45">
        <v>1.7</v>
      </c>
      <c r="B14" s="90" t="s">
        <v>83</v>
      </c>
      <c r="C14" s="45" t="s">
        <v>20</v>
      </c>
      <c r="D14" s="117">
        <v>1934</v>
      </c>
      <c r="E14" s="117"/>
      <c r="F14" s="126">
        <f t="shared" si="0"/>
        <v>0</v>
      </c>
    </row>
    <row r="15" spans="1:6" s="87" customFormat="1" ht="14.25">
      <c r="A15" s="45">
        <v>1.8</v>
      </c>
      <c r="B15" s="91" t="s">
        <v>84</v>
      </c>
      <c r="C15" s="46" t="s">
        <v>31</v>
      </c>
      <c r="D15" s="117">
        <v>240</v>
      </c>
      <c r="E15" s="117"/>
      <c r="F15" s="126">
        <f t="shared" si="0"/>
        <v>0</v>
      </c>
    </row>
    <row r="16" spans="1:6" s="87" customFormat="1" ht="14.25">
      <c r="A16" s="45">
        <v>1.9</v>
      </c>
      <c r="B16" s="90" t="s">
        <v>85</v>
      </c>
      <c r="C16" s="46" t="s">
        <v>31</v>
      </c>
      <c r="D16" s="117">
        <v>109</v>
      </c>
      <c r="E16" s="117"/>
      <c r="F16" s="126">
        <f t="shared" si="0"/>
        <v>0</v>
      </c>
    </row>
    <row r="17" spans="1:6" s="87" customFormat="1" ht="14.25">
      <c r="A17" s="49">
        <v>1.1</v>
      </c>
      <c r="B17" s="90" t="s">
        <v>86</v>
      </c>
      <c r="C17" s="46" t="s">
        <v>31</v>
      </c>
      <c r="D17" s="117">
        <v>28</v>
      </c>
      <c r="E17" s="117"/>
      <c r="F17" s="126">
        <f>D17*E17</f>
        <v>0</v>
      </c>
    </row>
    <row r="18" spans="1:6" s="87" customFormat="1" ht="22.5">
      <c r="A18" s="45">
        <v>1.11</v>
      </c>
      <c r="B18" s="90" t="s">
        <v>87</v>
      </c>
      <c r="C18" s="45" t="s">
        <v>20</v>
      </c>
      <c r="D18" s="117">
        <v>2500</v>
      </c>
      <c r="E18" s="117"/>
      <c r="F18" s="126">
        <f t="shared" si="0"/>
        <v>0</v>
      </c>
    </row>
    <row r="19" spans="1:6" s="87" customFormat="1" ht="14.25">
      <c r="A19" s="45">
        <v>1.12</v>
      </c>
      <c r="B19" s="90" t="s">
        <v>88</v>
      </c>
      <c r="C19" s="46" t="s">
        <v>31</v>
      </c>
      <c r="D19" s="117">
        <v>230</v>
      </c>
      <c r="E19" s="117"/>
      <c r="F19" s="126">
        <f t="shared" si="0"/>
        <v>0</v>
      </c>
    </row>
    <row r="20" spans="1:9" s="24" customFormat="1" ht="24.75" customHeight="1">
      <c r="A20" s="42">
        <v>2</v>
      </c>
      <c r="B20" s="48" t="s">
        <v>32</v>
      </c>
      <c r="C20" s="42"/>
      <c r="D20" s="44"/>
      <c r="E20" s="124"/>
      <c r="F20" s="125">
        <f>SUM(F21:F23)</f>
        <v>0</v>
      </c>
      <c r="G20" s="10"/>
      <c r="H20" s="9"/>
      <c r="I20" s="10"/>
    </row>
    <row r="21" spans="1:6" ht="33.75">
      <c r="A21" s="46">
        <v>2.1</v>
      </c>
      <c r="B21" s="114" t="s">
        <v>89</v>
      </c>
      <c r="C21" s="115" t="s">
        <v>20</v>
      </c>
      <c r="D21" s="118">
        <v>1520</v>
      </c>
      <c r="E21" s="118"/>
      <c r="F21" s="127">
        <f>D21*E21</f>
        <v>0</v>
      </c>
    </row>
    <row r="22" spans="1:6" ht="14.25">
      <c r="A22" s="47">
        <v>2.2</v>
      </c>
      <c r="B22" s="116" t="s">
        <v>90</v>
      </c>
      <c r="C22" s="115" t="s">
        <v>20</v>
      </c>
      <c r="D22" s="118">
        <v>380</v>
      </c>
      <c r="E22" s="118"/>
      <c r="F22" s="127">
        <f>D22*E22</f>
        <v>0</v>
      </c>
    </row>
    <row r="23" spans="1:6" ht="22.5">
      <c r="A23" s="46">
        <v>2.3</v>
      </c>
      <c r="B23" s="114" t="s">
        <v>243</v>
      </c>
      <c r="C23" s="115" t="s">
        <v>20</v>
      </c>
      <c r="D23" s="118">
        <v>174</v>
      </c>
      <c r="E23" s="118"/>
      <c r="F23" s="127">
        <f>D23*E23</f>
        <v>0</v>
      </c>
    </row>
    <row r="24" spans="1:9" s="24" customFormat="1" ht="19.5" customHeight="1">
      <c r="A24" s="42">
        <v>3</v>
      </c>
      <c r="B24" s="43" t="s">
        <v>33</v>
      </c>
      <c r="C24" s="42"/>
      <c r="D24" s="44"/>
      <c r="E24" s="124"/>
      <c r="F24" s="128">
        <f>SUM(F25:F26)</f>
        <v>0</v>
      </c>
      <c r="G24" s="10"/>
      <c r="H24" s="9"/>
      <c r="I24" s="10"/>
    </row>
    <row r="25" spans="1:6" ht="33.75">
      <c r="A25" s="47">
        <v>3.1</v>
      </c>
      <c r="B25" s="90" t="s">
        <v>91</v>
      </c>
      <c r="C25" s="45" t="s">
        <v>20</v>
      </c>
      <c r="D25" s="117">
        <v>2315</v>
      </c>
      <c r="E25" s="118"/>
      <c r="F25" s="126">
        <f>D25*E25</f>
        <v>0</v>
      </c>
    </row>
    <row r="26" spans="1:6" ht="22.5">
      <c r="A26" s="47">
        <v>3.2</v>
      </c>
      <c r="B26" s="90" t="s">
        <v>92</v>
      </c>
      <c r="C26" s="45" t="s">
        <v>20</v>
      </c>
      <c r="D26" s="117">
        <v>400</v>
      </c>
      <c r="E26" s="118"/>
      <c r="F26" s="126">
        <f>D26*E26</f>
        <v>0</v>
      </c>
    </row>
    <row r="27" spans="1:9" s="24" customFormat="1" ht="19.5" customHeight="1">
      <c r="A27" s="42">
        <v>4</v>
      </c>
      <c r="B27" s="43" t="s">
        <v>34</v>
      </c>
      <c r="C27" s="42"/>
      <c r="D27" s="44"/>
      <c r="E27" s="124"/>
      <c r="F27" s="128">
        <f>SUM(F28:F30)</f>
        <v>0</v>
      </c>
      <c r="G27" s="10"/>
      <c r="H27" s="9"/>
      <c r="I27" s="10"/>
    </row>
    <row r="28" spans="1:6" ht="33.75">
      <c r="A28" s="47">
        <v>4.1</v>
      </c>
      <c r="B28" s="90" t="s">
        <v>93</v>
      </c>
      <c r="C28" s="45" t="s">
        <v>20</v>
      </c>
      <c r="D28" s="117">
        <v>72</v>
      </c>
      <c r="E28" s="117"/>
      <c r="F28" s="126">
        <f>D28*E28</f>
        <v>0</v>
      </c>
    </row>
    <row r="29" spans="1:6" ht="33.75">
      <c r="A29" s="47">
        <v>4.2</v>
      </c>
      <c r="B29" s="92" t="s">
        <v>94</v>
      </c>
      <c r="C29" s="45" t="s">
        <v>20</v>
      </c>
      <c r="D29" s="117">
        <v>2130</v>
      </c>
      <c r="E29" s="117"/>
      <c r="F29" s="126">
        <f>D29*E29</f>
        <v>0</v>
      </c>
    </row>
    <row r="30" spans="1:6" ht="33.75">
      <c r="A30" s="47">
        <v>4.3</v>
      </c>
      <c r="B30" s="92" t="s">
        <v>244</v>
      </c>
      <c r="C30" s="45" t="s">
        <v>20</v>
      </c>
      <c r="D30" s="117">
        <v>6</v>
      </c>
      <c r="E30" s="117"/>
      <c r="F30" s="126">
        <f>D30*E30</f>
        <v>0</v>
      </c>
    </row>
    <row r="31" spans="1:9" s="24" customFormat="1" ht="19.5" customHeight="1">
      <c r="A31" s="42">
        <v>5</v>
      </c>
      <c r="B31" s="43" t="s">
        <v>35</v>
      </c>
      <c r="C31" s="42"/>
      <c r="D31" s="119"/>
      <c r="E31" s="124"/>
      <c r="F31" s="128">
        <f>SUM(F32:F33)</f>
        <v>0</v>
      </c>
      <c r="G31" s="10"/>
      <c r="H31" s="9"/>
      <c r="I31" s="10"/>
    </row>
    <row r="32" spans="1:6" ht="35.25">
      <c r="A32" s="50">
        <v>5.1</v>
      </c>
      <c r="B32" s="93" t="s">
        <v>95</v>
      </c>
      <c r="C32" s="45" t="s">
        <v>20</v>
      </c>
      <c r="D32" s="117">
        <v>2500</v>
      </c>
      <c r="E32" s="117"/>
      <c r="F32" s="126">
        <f>D32*E32</f>
        <v>0</v>
      </c>
    </row>
    <row r="33" spans="1:6" ht="35.25">
      <c r="A33" s="50">
        <v>5.2</v>
      </c>
      <c r="B33" s="93" t="s">
        <v>280</v>
      </c>
      <c r="C33" s="45" t="s">
        <v>20</v>
      </c>
      <c r="D33" s="117">
        <v>24</v>
      </c>
      <c r="E33" s="117"/>
      <c r="F33" s="126">
        <f>D33*E33</f>
        <v>0</v>
      </c>
    </row>
    <row r="34" spans="1:9" s="24" customFormat="1" ht="19.5" customHeight="1">
      <c r="A34" s="42">
        <v>6</v>
      </c>
      <c r="B34" s="51" t="s">
        <v>36</v>
      </c>
      <c r="C34" s="42"/>
      <c r="D34" s="44"/>
      <c r="E34" s="44"/>
      <c r="F34" s="128">
        <f>SUM(F35:F48)</f>
        <v>0</v>
      </c>
      <c r="G34" s="10"/>
      <c r="H34" s="9"/>
      <c r="I34" s="10"/>
    </row>
    <row r="35" spans="1:6" ht="33.75">
      <c r="A35" s="47">
        <v>6.1</v>
      </c>
      <c r="B35" s="90" t="s">
        <v>245</v>
      </c>
      <c r="C35" s="46" t="s">
        <v>31</v>
      </c>
      <c r="D35" s="120">
        <v>48</v>
      </c>
      <c r="E35" s="118"/>
      <c r="F35" s="126">
        <f>D35*E35</f>
        <v>0</v>
      </c>
    </row>
    <row r="36" spans="1:6" ht="22.5">
      <c r="A36" s="47">
        <v>6.2</v>
      </c>
      <c r="B36" s="90" t="s">
        <v>246</v>
      </c>
      <c r="C36" s="46" t="s">
        <v>31</v>
      </c>
      <c r="D36" s="120">
        <v>110</v>
      </c>
      <c r="E36" s="118"/>
      <c r="F36" s="126">
        <f aca="true" t="shared" si="1" ref="F36:F46">D36*E36</f>
        <v>0</v>
      </c>
    </row>
    <row r="37" spans="1:6" ht="22.5">
      <c r="A37" s="47">
        <v>6.3</v>
      </c>
      <c r="B37" s="90" t="s">
        <v>247</v>
      </c>
      <c r="C37" s="46" t="s">
        <v>31</v>
      </c>
      <c r="D37" s="120">
        <v>110</v>
      </c>
      <c r="E37" s="118"/>
      <c r="F37" s="126">
        <f t="shared" si="1"/>
        <v>0</v>
      </c>
    </row>
    <row r="38" spans="1:6" ht="33.75">
      <c r="A38" s="47">
        <v>6.4</v>
      </c>
      <c r="B38" s="90" t="s">
        <v>248</v>
      </c>
      <c r="C38" s="46" t="s">
        <v>31</v>
      </c>
      <c r="D38" s="120">
        <v>72</v>
      </c>
      <c r="E38" s="118"/>
      <c r="F38" s="126">
        <f t="shared" si="1"/>
        <v>0</v>
      </c>
    </row>
    <row r="39" spans="1:6" ht="14.25">
      <c r="A39" s="47">
        <v>6.5</v>
      </c>
      <c r="B39" s="90" t="s">
        <v>249</v>
      </c>
      <c r="C39" s="46" t="s">
        <v>31</v>
      </c>
      <c r="D39" s="120">
        <v>72</v>
      </c>
      <c r="E39" s="118"/>
      <c r="F39" s="126">
        <f t="shared" si="1"/>
        <v>0</v>
      </c>
    </row>
    <row r="40" spans="1:6" ht="22.5">
      <c r="A40" s="47">
        <v>6.6</v>
      </c>
      <c r="B40" s="90" t="s">
        <v>250</v>
      </c>
      <c r="C40" s="46" t="s">
        <v>31</v>
      </c>
      <c r="D40" s="120">
        <v>24</v>
      </c>
      <c r="E40" s="118"/>
      <c r="F40" s="126">
        <f t="shared" si="1"/>
        <v>0</v>
      </c>
    </row>
    <row r="41" spans="1:6" ht="22.5">
      <c r="A41" s="47">
        <v>6.7</v>
      </c>
      <c r="B41" s="90" t="s">
        <v>251</v>
      </c>
      <c r="C41" s="46" t="s">
        <v>31</v>
      </c>
      <c r="D41" s="120">
        <v>110</v>
      </c>
      <c r="E41" s="118"/>
      <c r="F41" s="126">
        <f t="shared" si="1"/>
        <v>0</v>
      </c>
    </row>
    <row r="42" spans="1:6" ht="22.5">
      <c r="A42" s="47">
        <v>6.8</v>
      </c>
      <c r="B42" s="90" t="s">
        <v>252</v>
      </c>
      <c r="C42" s="46" t="s">
        <v>31</v>
      </c>
      <c r="D42" s="120">
        <v>110</v>
      </c>
      <c r="E42" s="118"/>
      <c r="F42" s="126">
        <f t="shared" si="1"/>
        <v>0</v>
      </c>
    </row>
    <row r="43" spans="1:6" ht="14.25">
      <c r="A43" s="47">
        <v>6.9</v>
      </c>
      <c r="B43" s="90" t="s">
        <v>253</v>
      </c>
      <c r="C43" s="46" t="s">
        <v>31</v>
      </c>
      <c r="D43" s="120">
        <v>369.8</v>
      </c>
      <c r="E43" s="118"/>
      <c r="F43" s="126">
        <f t="shared" si="1"/>
        <v>0</v>
      </c>
    </row>
    <row r="44" spans="1:6" ht="22.5">
      <c r="A44" s="63">
        <v>6.1</v>
      </c>
      <c r="B44" s="90" t="s">
        <v>254</v>
      </c>
      <c r="C44" s="46" t="s">
        <v>31</v>
      </c>
      <c r="D44" s="120">
        <v>117.6</v>
      </c>
      <c r="E44" s="118"/>
      <c r="F44" s="126">
        <f t="shared" si="1"/>
        <v>0</v>
      </c>
    </row>
    <row r="45" spans="1:6" ht="14.25">
      <c r="A45" s="63">
        <v>6.11</v>
      </c>
      <c r="B45" s="90" t="s">
        <v>255</v>
      </c>
      <c r="C45" s="46" t="s">
        <v>31</v>
      </c>
      <c r="D45" s="120">
        <v>566.2</v>
      </c>
      <c r="E45" s="118"/>
      <c r="F45" s="126">
        <f t="shared" si="1"/>
        <v>0</v>
      </c>
    </row>
    <row r="46" spans="1:6" ht="14.25">
      <c r="A46" s="63">
        <v>6.12</v>
      </c>
      <c r="B46" s="90" t="s">
        <v>256</v>
      </c>
      <c r="C46" s="46" t="s">
        <v>31</v>
      </c>
      <c r="D46" s="120">
        <v>117</v>
      </c>
      <c r="E46" s="118"/>
      <c r="F46" s="126">
        <f t="shared" si="1"/>
        <v>0</v>
      </c>
    </row>
    <row r="47" spans="1:6" ht="22.5">
      <c r="A47" s="63">
        <v>6.13</v>
      </c>
      <c r="B47" s="92" t="s">
        <v>261</v>
      </c>
      <c r="C47" s="46" t="s">
        <v>31</v>
      </c>
      <c r="D47" s="120">
        <v>109</v>
      </c>
      <c r="E47" s="118"/>
      <c r="F47" s="126">
        <f>D47*E47</f>
        <v>0</v>
      </c>
    </row>
    <row r="48" spans="1:6" ht="22.5">
      <c r="A48" s="63">
        <v>6.14</v>
      </c>
      <c r="B48" s="92" t="s">
        <v>262</v>
      </c>
      <c r="C48" s="46" t="s">
        <v>31</v>
      </c>
      <c r="D48" s="120">
        <v>32</v>
      </c>
      <c r="E48" s="118"/>
      <c r="F48" s="126">
        <f>D48*E48</f>
        <v>0</v>
      </c>
    </row>
    <row r="49" spans="1:7" ht="19.5" customHeight="1">
      <c r="A49" s="25"/>
      <c r="B49" s="6" t="s">
        <v>37</v>
      </c>
      <c r="C49" s="25"/>
      <c r="D49" s="121"/>
      <c r="E49" s="26"/>
      <c r="F49" s="128">
        <f>F7+F20+F24+F27+F31+F34</f>
        <v>0</v>
      </c>
      <c r="G49" s="5"/>
    </row>
    <row r="50" spans="1:7" ht="10.5" customHeight="1">
      <c r="A50" s="19"/>
      <c r="B50" s="20"/>
      <c r="C50" s="20"/>
      <c r="D50" s="122"/>
      <c r="E50" s="20"/>
      <c r="F50" s="20"/>
      <c r="G50" s="5"/>
    </row>
    <row r="51" spans="1:7" ht="10.5" customHeight="1">
      <c r="A51" s="5"/>
      <c r="B51" s="61"/>
      <c r="C51" s="61"/>
      <c r="D51" s="123"/>
      <c r="E51" s="61"/>
      <c r="F51" s="61"/>
      <c r="G51" s="5"/>
    </row>
    <row r="52" spans="1:7" ht="12" customHeight="1">
      <c r="A52" s="5"/>
      <c r="B52" s="61"/>
      <c r="C52" s="61"/>
      <c r="D52" s="123"/>
      <c r="E52" s="61"/>
      <c r="F52" s="61"/>
      <c r="G52" s="5"/>
    </row>
    <row r="53" spans="1:7" ht="12" customHeight="1">
      <c r="A53" s="5"/>
      <c r="B53" s="5"/>
      <c r="C53" s="5"/>
      <c r="D53" s="5"/>
      <c r="E53" s="5"/>
      <c r="F53" s="5"/>
      <c r="G53" s="5"/>
    </row>
    <row r="54" spans="1:7" ht="12" customHeight="1">
      <c r="A54" s="5"/>
      <c r="B54" s="5"/>
      <c r="C54" s="5"/>
      <c r="D54" s="5"/>
      <c r="E54" s="5"/>
      <c r="F54" s="5"/>
      <c r="G54" s="5"/>
    </row>
    <row r="55" spans="1:7" ht="12" customHeight="1">
      <c r="A55" s="5"/>
      <c r="B55" s="5"/>
      <c r="C55" s="5"/>
      <c r="D55" s="5"/>
      <c r="E55" s="5"/>
      <c r="F55" s="5"/>
      <c r="G55" s="5"/>
    </row>
    <row r="56" spans="1:7" ht="12" customHeight="1">
      <c r="A56" s="5"/>
      <c r="B56" s="5"/>
      <c r="C56" s="5"/>
      <c r="D56" s="5"/>
      <c r="E56" s="5"/>
      <c r="F56" s="5"/>
      <c r="G56" s="5"/>
    </row>
    <row r="57" spans="1:7" ht="12" customHeight="1">
      <c r="A57" s="5"/>
      <c r="B57" s="5"/>
      <c r="C57" s="5"/>
      <c r="D57" s="5"/>
      <c r="E57" s="5"/>
      <c r="F57" s="5"/>
      <c r="G57" s="5"/>
    </row>
    <row r="58" spans="1:7" ht="12" customHeight="1">
      <c r="A58" s="5"/>
      <c r="B58" s="5"/>
      <c r="C58" s="5"/>
      <c r="D58" s="5"/>
      <c r="E58" s="5"/>
      <c r="F58" s="5"/>
      <c r="G58" s="5"/>
    </row>
    <row r="59" spans="1:7" ht="12" customHeight="1">
      <c r="A59" s="5"/>
      <c r="B59" s="5"/>
      <c r="C59" s="5"/>
      <c r="D59" s="5"/>
      <c r="E59" s="5"/>
      <c r="F59" s="5"/>
      <c r="G59" s="5"/>
    </row>
    <row r="60" spans="1:7" ht="12" customHeight="1">
      <c r="A60" s="5"/>
      <c r="B60" s="5"/>
      <c r="C60" s="5"/>
      <c r="D60" s="5"/>
      <c r="E60" s="5"/>
      <c r="F60" s="5"/>
      <c r="G60" s="5"/>
    </row>
    <row r="61" spans="1:7" ht="12" customHeight="1">
      <c r="A61" s="5"/>
      <c r="B61" s="5"/>
      <c r="C61" s="5"/>
      <c r="D61" s="5"/>
      <c r="E61" s="5"/>
      <c r="F61" s="5"/>
      <c r="G61" s="5"/>
    </row>
    <row r="62" spans="1:7" ht="12" customHeight="1">
      <c r="A62" s="5"/>
      <c r="B62" s="5"/>
      <c r="C62" s="5"/>
      <c r="D62" s="5"/>
      <c r="E62" s="5"/>
      <c r="F62" s="5"/>
      <c r="G62" s="5"/>
    </row>
    <row r="63" spans="1:7" ht="12" customHeight="1">
      <c r="A63" s="5"/>
      <c r="B63" s="5"/>
      <c r="C63" s="5"/>
      <c r="D63" s="5"/>
      <c r="E63" s="5"/>
      <c r="F63" s="5"/>
      <c r="G63" s="5"/>
    </row>
    <row r="64" spans="1:7" ht="12" customHeight="1">
      <c r="A64" s="5"/>
      <c r="B64" s="5"/>
      <c r="C64" s="5"/>
      <c r="D64" s="5"/>
      <c r="E64" s="5"/>
      <c r="F64" s="5"/>
      <c r="G64" s="5"/>
    </row>
    <row r="65" spans="1:7" ht="12" customHeight="1">
      <c r="A65" s="5"/>
      <c r="B65" s="5"/>
      <c r="C65" s="5"/>
      <c r="D65" s="5"/>
      <c r="E65" s="5"/>
      <c r="F65" s="5"/>
      <c r="G65" s="5"/>
    </row>
    <row r="66" spans="1:7" ht="12" customHeight="1">
      <c r="A66" s="5"/>
      <c r="B66" s="5"/>
      <c r="C66" s="5"/>
      <c r="D66" s="5"/>
      <c r="E66" s="5"/>
      <c r="F66" s="5"/>
      <c r="G66" s="5"/>
    </row>
    <row r="67" spans="1:7" ht="12" customHeight="1">
      <c r="A67" s="5"/>
      <c r="B67" s="5"/>
      <c r="C67" s="5"/>
      <c r="D67" s="5"/>
      <c r="E67" s="5"/>
      <c r="F67" s="5"/>
      <c r="G67" s="5"/>
    </row>
    <row r="68" spans="1:7" ht="12" customHeight="1">
      <c r="A68" s="5"/>
      <c r="B68" s="5"/>
      <c r="C68" s="5"/>
      <c r="D68" s="5"/>
      <c r="E68" s="5"/>
      <c r="F68" s="5"/>
      <c r="G68" s="5"/>
    </row>
    <row r="69" spans="1:7" ht="12" customHeight="1">
      <c r="A69" s="5"/>
      <c r="B69" s="5"/>
      <c r="C69" s="5"/>
      <c r="D69" s="5"/>
      <c r="E69" s="5"/>
      <c r="F69" s="5"/>
      <c r="G69" s="5"/>
    </row>
    <row r="70" spans="1:7" ht="12" customHeight="1">
      <c r="A70" s="5"/>
      <c r="B70" s="5"/>
      <c r="C70" s="5"/>
      <c r="D70" s="5"/>
      <c r="E70" s="5"/>
      <c r="F70" s="5"/>
      <c r="G70" s="5"/>
    </row>
    <row r="71" spans="1:7" ht="12" customHeight="1">
      <c r="A71" s="5"/>
      <c r="B71" s="5"/>
      <c r="C71" s="5"/>
      <c r="D71" s="5"/>
      <c r="E71" s="5"/>
      <c r="F71" s="5"/>
      <c r="G71" s="5"/>
    </row>
    <row r="72" spans="1:7" ht="12" customHeight="1">
      <c r="A72" s="5"/>
      <c r="B72" s="5"/>
      <c r="C72" s="5"/>
      <c r="D72" s="5"/>
      <c r="E72" s="5"/>
      <c r="F72" s="5"/>
      <c r="G72" s="5"/>
    </row>
    <row r="73" spans="1:7" ht="12" customHeight="1">
      <c r="A73" s="5"/>
      <c r="B73" s="5"/>
      <c r="C73" s="5"/>
      <c r="D73" s="5"/>
      <c r="E73" s="5"/>
      <c r="F73" s="5"/>
      <c r="G73" s="5"/>
    </row>
    <row r="74" spans="1:7" ht="12" customHeight="1">
      <c r="A74" s="5"/>
      <c r="B74" s="5"/>
      <c r="C74" s="5"/>
      <c r="D74" s="5"/>
      <c r="E74" s="5"/>
      <c r="F74" s="5"/>
      <c r="G74" s="5"/>
    </row>
    <row r="75" spans="1:7" ht="12" customHeight="1">
      <c r="A75" s="5"/>
      <c r="B75" s="5"/>
      <c r="C75" s="5"/>
      <c r="D75" s="5"/>
      <c r="E75" s="5"/>
      <c r="F75" s="5"/>
      <c r="G75" s="5"/>
    </row>
    <row r="76" spans="1:7" ht="12" customHeight="1">
      <c r="A76" s="5"/>
      <c r="B76" s="5"/>
      <c r="C76" s="5"/>
      <c r="D76" s="5"/>
      <c r="E76" s="5"/>
      <c r="F76" s="5"/>
      <c r="G76" s="5"/>
    </row>
    <row r="77" spans="1:7" ht="12" customHeight="1">
      <c r="A77" s="5"/>
      <c r="B77" s="5"/>
      <c r="C77" s="5"/>
      <c r="D77" s="5"/>
      <c r="E77" s="5"/>
      <c r="F77" s="5"/>
      <c r="G77" s="5"/>
    </row>
    <row r="78" spans="1:7" ht="12" customHeight="1">
      <c r="A78" s="5"/>
      <c r="B78" s="5"/>
      <c r="C78" s="5"/>
      <c r="D78" s="5"/>
      <c r="E78" s="5"/>
      <c r="F78" s="5"/>
      <c r="G78" s="5"/>
    </row>
    <row r="79" spans="1:7" ht="12" customHeight="1">
      <c r="A79" s="5"/>
      <c r="B79" s="5"/>
      <c r="C79" s="5"/>
      <c r="D79" s="5"/>
      <c r="E79" s="5"/>
      <c r="F79" s="5"/>
      <c r="G79" s="5"/>
    </row>
    <row r="80" spans="1:7" ht="12" customHeight="1">
      <c r="A80" s="5"/>
      <c r="B80" s="5"/>
      <c r="C80" s="5"/>
      <c r="D80" s="5"/>
      <c r="E80" s="5"/>
      <c r="F80" s="5"/>
      <c r="G80" s="5"/>
    </row>
    <row r="81" spans="1:7" ht="12" customHeight="1">
      <c r="A81" s="5"/>
      <c r="B81" s="5"/>
      <c r="C81" s="5"/>
      <c r="D81" s="5"/>
      <c r="E81" s="5"/>
      <c r="F81" s="5"/>
      <c r="G81" s="5"/>
    </row>
    <row r="82" spans="1:7" ht="12" customHeight="1">
      <c r="A82" s="5"/>
      <c r="B82" s="5"/>
      <c r="C82" s="5"/>
      <c r="D82" s="5"/>
      <c r="E82" s="5"/>
      <c r="F82" s="5"/>
      <c r="G82" s="5"/>
    </row>
    <row r="83" spans="1:7" ht="12" customHeight="1">
      <c r="A83" s="5"/>
      <c r="B83" s="5"/>
      <c r="C83" s="5"/>
      <c r="D83" s="5"/>
      <c r="E83" s="5"/>
      <c r="F83" s="5"/>
      <c r="G83" s="5"/>
    </row>
    <row r="84" spans="1:7" ht="12" customHeight="1">
      <c r="A84" s="5"/>
      <c r="B84" s="5"/>
      <c r="C84" s="5"/>
      <c r="D84" s="5"/>
      <c r="E84" s="5"/>
      <c r="F84" s="5"/>
      <c r="G84" s="5"/>
    </row>
    <row r="85" spans="1:7" ht="12" customHeight="1">
      <c r="A85" s="5"/>
      <c r="B85" s="5"/>
      <c r="C85" s="5"/>
      <c r="D85" s="5"/>
      <c r="E85" s="5"/>
      <c r="F85" s="5"/>
      <c r="G85" s="5"/>
    </row>
    <row r="86" spans="1:7" ht="12" customHeight="1">
      <c r="A86" s="5"/>
      <c r="B86" s="5"/>
      <c r="C86" s="5"/>
      <c r="D86" s="5"/>
      <c r="E86" s="5"/>
      <c r="F86" s="5"/>
      <c r="G86" s="5"/>
    </row>
    <row r="87" spans="1:7" ht="12" customHeight="1">
      <c r="A87" s="5"/>
      <c r="B87" s="5"/>
      <c r="C87" s="5"/>
      <c r="D87" s="5"/>
      <c r="E87" s="5"/>
      <c r="F87" s="5"/>
      <c r="G87" s="5"/>
    </row>
    <row r="88" spans="1:7" ht="12" customHeight="1">
      <c r="A88" s="5"/>
      <c r="B88" s="5"/>
      <c r="C88" s="5"/>
      <c r="D88" s="5"/>
      <c r="E88" s="5"/>
      <c r="F88" s="5"/>
      <c r="G88" s="5"/>
    </row>
    <row r="89" spans="1:7" ht="12" customHeight="1">
      <c r="A89" s="5"/>
      <c r="B89" s="5"/>
      <c r="C89" s="5"/>
      <c r="D89" s="5"/>
      <c r="E89" s="5"/>
      <c r="F89" s="5"/>
      <c r="G89" s="5"/>
    </row>
    <row r="90" spans="1:7" ht="12" customHeight="1">
      <c r="A90" s="5"/>
      <c r="B90" s="5"/>
      <c r="C90" s="5"/>
      <c r="D90" s="5"/>
      <c r="E90" s="5"/>
      <c r="F90" s="5"/>
      <c r="G90" s="5"/>
    </row>
    <row r="91" spans="1:7" ht="12" customHeight="1">
      <c r="A91" s="5"/>
      <c r="B91" s="5"/>
      <c r="C91" s="5"/>
      <c r="D91" s="5"/>
      <c r="E91" s="5"/>
      <c r="F91" s="5"/>
      <c r="G91" s="5"/>
    </row>
    <row r="92" spans="1:7" ht="12" customHeight="1">
      <c r="A92" s="5"/>
      <c r="B92" s="5"/>
      <c r="C92" s="5"/>
      <c r="D92" s="5"/>
      <c r="E92" s="5"/>
      <c r="F92" s="5"/>
      <c r="G92" s="5"/>
    </row>
    <row r="93" spans="1:7" ht="12" customHeight="1">
      <c r="A93" s="5"/>
      <c r="B93" s="5"/>
      <c r="C93" s="5"/>
      <c r="D93" s="5"/>
      <c r="E93" s="5"/>
      <c r="F93" s="5"/>
      <c r="G93" s="5"/>
    </row>
    <row r="94" spans="1:7" ht="12" customHeight="1">
      <c r="A94" s="5"/>
      <c r="B94" s="5"/>
      <c r="C94" s="5"/>
      <c r="D94" s="5"/>
      <c r="E94" s="5"/>
      <c r="F94" s="5"/>
      <c r="G94" s="5"/>
    </row>
    <row r="95" spans="1:7" ht="12" customHeight="1">
      <c r="A95" s="5"/>
      <c r="B95" s="5"/>
      <c r="C95" s="5"/>
      <c r="D95" s="5"/>
      <c r="E95" s="5"/>
      <c r="F95" s="5"/>
      <c r="G95" s="5"/>
    </row>
    <row r="96" spans="1:7" ht="12" customHeight="1">
      <c r="A96" s="5"/>
      <c r="B96" s="5"/>
      <c r="C96" s="5"/>
      <c r="D96" s="5"/>
      <c r="E96" s="5"/>
      <c r="F96" s="5"/>
      <c r="G96" s="5"/>
    </row>
    <row r="97" spans="1:7" ht="12" customHeight="1">
      <c r="A97" s="5"/>
      <c r="B97" s="5"/>
      <c r="C97" s="5"/>
      <c r="D97" s="5"/>
      <c r="E97" s="5"/>
      <c r="F97" s="5"/>
      <c r="G97" s="5"/>
    </row>
    <row r="98" spans="1:7" ht="12" customHeight="1">
      <c r="A98" s="5"/>
      <c r="B98" s="5"/>
      <c r="C98" s="5"/>
      <c r="D98" s="5"/>
      <c r="E98" s="5"/>
      <c r="F98" s="5"/>
      <c r="G98" s="5"/>
    </row>
    <row r="99" spans="1:7" ht="12" customHeight="1">
      <c r="A99" s="5"/>
      <c r="B99" s="5"/>
      <c r="C99" s="5"/>
      <c r="D99" s="5"/>
      <c r="E99" s="5"/>
      <c r="F99" s="5"/>
      <c r="G99" s="5"/>
    </row>
    <row r="100" spans="1:7" ht="12" customHeight="1">
      <c r="A100" s="5"/>
      <c r="B100" s="5"/>
      <c r="C100" s="5"/>
      <c r="D100" s="5"/>
      <c r="E100" s="5"/>
      <c r="F100" s="5"/>
      <c r="G100" s="5"/>
    </row>
    <row r="101" spans="1:7" ht="12" customHeight="1">
      <c r="A101" s="5"/>
      <c r="B101" s="5"/>
      <c r="C101" s="5"/>
      <c r="D101" s="5"/>
      <c r="E101" s="5"/>
      <c r="F101" s="5"/>
      <c r="G101" s="5"/>
    </row>
    <row r="102" spans="1:7" ht="12" customHeight="1">
      <c r="A102" s="5"/>
      <c r="B102" s="5"/>
      <c r="C102" s="5"/>
      <c r="D102" s="5"/>
      <c r="E102" s="5"/>
      <c r="F102" s="5"/>
      <c r="G102" s="5"/>
    </row>
    <row r="103" spans="1:7" ht="12" customHeight="1">
      <c r="A103" s="5"/>
      <c r="B103" s="5"/>
      <c r="C103" s="5"/>
      <c r="D103" s="5"/>
      <c r="E103" s="5"/>
      <c r="F103" s="5"/>
      <c r="G103" s="5"/>
    </row>
    <row r="104" spans="1:7" ht="12" customHeight="1">
      <c r="A104" s="5"/>
      <c r="B104" s="5"/>
      <c r="C104" s="5"/>
      <c r="D104" s="5"/>
      <c r="E104" s="5"/>
      <c r="F104" s="5"/>
      <c r="G104" s="5"/>
    </row>
    <row r="105" spans="1:7" ht="12" customHeight="1">
      <c r="A105" s="5"/>
      <c r="B105" s="5"/>
      <c r="C105" s="5"/>
      <c r="D105" s="5"/>
      <c r="E105" s="5"/>
      <c r="F105" s="5"/>
      <c r="G105" s="5"/>
    </row>
    <row r="106" spans="1:7" ht="12" customHeight="1">
      <c r="A106" s="5"/>
      <c r="B106" s="5"/>
      <c r="C106" s="5"/>
      <c r="D106" s="5"/>
      <c r="E106" s="5"/>
      <c r="F106" s="5"/>
      <c r="G106" s="5"/>
    </row>
    <row r="107" spans="1:7" ht="12" customHeight="1">
      <c r="A107" s="5"/>
      <c r="B107" s="5"/>
      <c r="C107" s="5"/>
      <c r="D107" s="5"/>
      <c r="E107" s="5"/>
      <c r="F107" s="5"/>
      <c r="G107" s="5"/>
    </row>
    <row r="108" spans="1:7" ht="12" customHeight="1">
      <c r="A108" s="5"/>
      <c r="B108" s="5"/>
      <c r="C108" s="5"/>
      <c r="D108" s="5"/>
      <c r="E108" s="5"/>
      <c r="F108" s="5"/>
      <c r="G108" s="5"/>
    </row>
    <row r="109" spans="1:7" ht="12" customHeight="1">
      <c r="A109" s="5"/>
      <c r="B109" s="5"/>
      <c r="C109" s="5"/>
      <c r="D109" s="5"/>
      <c r="E109" s="5"/>
      <c r="F109" s="5"/>
      <c r="G109" s="5"/>
    </row>
    <row r="110" spans="1:7" ht="12" customHeight="1">
      <c r="A110" s="5"/>
      <c r="B110" s="5"/>
      <c r="C110" s="5"/>
      <c r="D110" s="5"/>
      <c r="E110" s="5"/>
      <c r="F110" s="5"/>
      <c r="G110" s="5"/>
    </row>
    <row r="111" spans="1:7" ht="12" customHeight="1">
      <c r="A111" s="5"/>
      <c r="B111" s="5"/>
      <c r="C111" s="5"/>
      <c r="D111" s="5"/>
      <c r="E111" s="5"/>
      <c r="F111" s="5"/>
      <c r="G111" s="5"/>
    </row>
    <row r="112" spans="1:7" ht="12" customHeight="1">
      <c r="A112" s="5"/>
      <c r="B112" s="5"/>
      <c r="C112" s="5"/>
      <c r="D112" s="5"/>
      <c r="E112" s="5"/>
      <c r="F112" s="5"/>
      <c r="G112" s="5"/>
    </row>
    <row r="113" spans="1:7" ht="12" customHeight="1">
      <c r="A113" s="5"/>
      <c r="B113" s="5"/>
      <c r="C113" s="5"/>
      <c r="D113" s="5"/>
      <c r="E113" s="5"/>
      <c r="F113" s="5"/>
      <c r="G113" s="5"/>
    </row>
    <row r="114" spans="1:7" ht="12" customHeight="1">
      <c r="A114" s="5"/>
      <c r="B114" s="5"/>
      <c r="C114" s="5"/>
      <c r="D114" s="5"/>
      <c r="E114" s="5"/>
      <c r="F114" s="5"/>
      <c r="G114" s="5"/>
    </row>
    <row r="115" spans="1:7" ht="12" customHeight="1">
      <c r="A115" s="5"/>
      <c r="B115" s="5"/>
      <c r="C115" s="5"/>
      <c r="D115" s="5"/>
      <c r="E115" s="5"/>
      <c r="F115" s="5"/>
      <c r="G115" s="5"/>
    </row>
    <row r="116" spans="1:7" ht="12" customHeight="1">
      <c r="A116" s="5"/>
      <c r="B116" s="5"/>
      <c r="C116" s="5"/>
      <c r="D116" s="5"/>
      <c r="E116" s="5"/>
      <c r="F116" s="5"/>
      <c r="G116" s="5"/>
    </row>
    <row r="117" spans="1:7" ht="12" customHeight="1">
      <c r="A117" s="5"/>
      <c r="B117" s="5"/>
      <c r="C117" s="5"/>
      <c r="D117" s="5"/>
      <c r="E117" s="5"/>
      <c r="F117" s="5"/>
      <c r="G117" s="5"/>
    </row>
    <row r="118" spans="1:7" ht="12" customHeight="1">
      <c r="A118" s="5"/>
      <c r="B118" s="5"/>
      <c r="C118" s="5"/>
      <c r="D118" s="5"/>
      <c r="E118" s="5"/>
      <c r="F118" s="5"/>
      <c r="G118" s="5"/>
    </row>
    <row r="119" spans="1:7" ht="12" customHeight="1">
      <c r="A119" s="5"/>
      <c r="B119" s="5"/>
      <c r="C119" s="5"/>
      <c r="D119" s="5"/>
      <c r="E119" s="5"/>
      <c r="F119" s="5"/>
      <c r="G119" s="5"/>
    </row>
    <row r="120" spans="1:7" ht="12" customHeight="1">
      <c r="A120" s="5"/>
      <c r="B120" s="5"/>
      <c r="C120" s="5"/>
      <c r="D120" s="5"/>
      <c r="E120" s="5"/>
      <c r="F120" s="5"/>
      <c r="G120" s="5"/>
    </row>
    <row r="121" spans="1:7" ht="12" customHeight="1">
      <c r="A121" s="5"/>
      <c r="B121" s="5"/>
      <c r="C121" s="5"/>
      <c r="D121" s="5"/>
      <c r="E121" s="5"/>
      <c r="F121" s="5"/>
      <c r="G121" s="5"/>
    </row>
    <row r="122" spans="1:7" ht="12" customHeight="1">
      <c r="A122" s="5"/>
      <c r="B122" s="5"/>
      <c r="C122" s="5"/>
      <c r="D122" s="5"/>
      <c r="E122" s="5"/>
      <c r="F122" s="5"/>
      <c r="G122" s="5"/>
    </row>
    <row r="123" spans="1:7" ht="12" customHeight="1">
      <c r="A123" s="5"/>
      <c r="B123" s="5"/>
      <c r="C123" s="5"/>
      <c r="D123" s="5"/>
      <c r="E123" s="5"/>
      <c r="F123" s="5"/>
      <c r="G123" s="5"/>
    </row>
    <row r="124" spans="1:7" ht="12" customHeight="1">
      <c r="A124" s="5"/>
      <c r="B124" s="5"/>
      <c r="C124" s="5"/>
      <c r="D124" s="5"/>
      <c r="E124" s="5"/>
      <c r="F124" s="5"/>
      <c r="G124" s="5"/>
    </row>
    <row r="125" spans="1:7" ht="12" customHeight="1">
      <c r="A125" s="5"/>
      <c r="B125" s="5"/>
      <c r="C125" s="5"/>
      <c r="D125" s="5"/>
      <c r="E125" s="5"/>
      <c r="F125" s="5"/>
      <c r="G125" s="5"/>
    </row>
    <row r="126" spans="1:7" ht="12" customHeight="1">
      <c r="A126" s="5"/>
      <c r="B126" s="5"/>
      <c r="C126" s="5"/>
      <c r="D126" s="5"/>
      <c r="E126" s="5"/>
      <c r="F126" s="5"/>
      <c r="G126" s="5"/>
    </row>
    <row r="127" spans="1:7" ht="12" customHeight="1">
      <c r="A127" s="5"/>
      <c r="B127" s="5"/>
      <c r="C127" s="5"/>
      <c r="D127" s="5"/>
      <c r="E127" s="5"/>
      <c r="F127" s="5"/>
      <c r="G127" s="5"/>
    </row>
    <row r="128" spans="1:7" ht="12" customHeight="1">
      <c r="A128" s="5"/>
      <c r="B128" s="5"/>
      <c r="C128" s="5"/>
      <c r="D128" s="5"/>
      <c r="E128" s="5"/>
      <c r="F128" s="5"/>
      <c r="G128" s="5"/>
    </row>
    <row r="129" spans="1:7" ht="12" customHeight="1">
      <c r="A129" s="5"/>
      <c r="B129" s="5"/>
      <c r="C129" s="5"/>
      <c r="D129" s="5"/>
      <c r="E129" s="5"/>
      <c r="F129" s="5"/>
      <c r="G129" s="5"/>
    </row>
    <row r="130" spans="1:7" ht="12" customHeight="1">
      <c r="A130" s="5"/>
      <c r="B130" s="5"/>
      <c r="C130" s="5"/>
      <c r="D130" s="5"/>
      <c r="E130" s="5"/>
      <c r="F130" s="5"/>
      <c r="G130" s="5"/>
    </row>
    <row r="131" spans="1:7" ht="12" customHeight="1">
      <c r="A131" s="5"/>
      <c r="B131" s="5"/>
      <c r="C131" s="5"/>
      <c r="D131" s="5"/>
      <c r="E131" s="5"/>
      <c r="F131" s="5"/>
      <c r="G131" s="5"/>
    </row>
    <row r="132" spans="1:7" ht="12" customHeight="1">
      <c r="A132" s="5"/>
      <c r="B132" s="5"/>
      <c r="C132" s="5"/>
      <c r="D132" s="5"/>
      <c r="E132" s="5"/>
      <c r="F132" s="5"/>
      <c r="G132" s="5"/>
    </row>
    <row r="133" spans="1:7" ht="12" customHeight="1">
      <c r="A133" s="5"/>
      <c r="B133" s="5"/>
      <c r="C133" s="5"/>
      <c r="D133" s="5"/>
      <c r="E133" s="5"/>
      <c r="F133" s="5"/>
      <c r="G133" s="5"/>
    </row>
    <row r="134" spans="1:7" ht="12" customHeight="1">
      <c r="A134" s="5"/>
      <c r="B134" s="5"/>
      <c r="C134" s="5"/>
      <c r="D134" s="5"/>
      <c r="E134" s="5"/>
      <c r="F134" s="5"/>
      <c r="G134" s="5"/>
    </row>
    <row r="135" spans="1:7" ht="12" customHeight="1">
      <c r="A135" s="5"/>
      <c r="B135" s="5"/>
      <c r="C135" s="5"/>
      <c r="D135" s="5"/>
      <c r="E135" s="5"/>
      <c r="F135" s="5"/>
      <c r="G135" s="5"/>
    </row>
    <row r="136" spans="1:7" ht="12" customHeight="1">
      <c r="A136" s="5"/>
      <c r="B136" s="5"/>
      <c r="C136" s="5"/>
      <c r="D136" s="5"/>
      <c r="E136" s="5"/>
      <c r="F136" s="5"/>
      <c r="G136" s="5"/>
    </row>
    <row r="137" spans="1:7" ht="12" customHeight="1">
      <c r="A137" s="5"/>
      <c r="B137" s="5"/>
      <c r="C137" s="5"/>
      <c r="D137" s="5"/>
      <c r="E137" s="5"/>
      <c r="F137" s="5"/>
      <c r="G137" s="5"/>
    </row>
    <row r="138" spans="1:7" ht="12" customHeight="1">
      <c r="A138" s="5"/>
      <c r="B138" s="5"/>
      <c r="C138" s="5"/>
      <c r="D138" s="5"/>
      <c r="E138" s="5"/>
      <c r="F138" s="5"/>
      <c r="G138" s="5"/>
    </row>
    <row r="139" spans="1:7" ht="12" customHeight="1">
      <c r="A139" s="5"/>
      <c r="B139" s="5"/>
      <c r="C139" s="5"/>
      <c r="D139" s="5"/>
      <c r="E139" s="5"/>
      <c r="F139" s="5"/>
      <c r="G139" s="5"/>
    </row>
    <row r="140" spans="1:7" ht="12" customHeight="1">
      <c r="A140" s="5"/>
      <c r="B140" s="5"/>
      <c r="C140" s="5"/>
      <c r="D140" s="5"/>
      <c r="E140" s="5"/>
      <c r="F140" s="5"/>
      <c r="G140" s="5"/>
    </row>
    <row r="141" spans="1:7" ht="12" customHeight="1">
      <c r="A141" s="5"/>
      <c r="B141" s="5"/>
      <c r="C141" s="5"/>
      <c r="D141" s="5"/>
      <c r="E141" s="5"/>
      <c r="F141" s="5"/>
      <c r="G141" s="5"/>
    </row>
    <row r="142" spans="1:7" ht="12" customHeight="1">
      <c r="A142" s="5"/>
      <c r="B142" s="5"/>
      <c r="C142" s="5"/>
      <c r="D142" s="5"/>
      <c r="E142" s="5"/>
      <c r="F142" s="5"/>
      <c r="G142" s="5"/>
    </row>
    <row r="143" spans="1:7" ht="12" customHeight="1">
      <c r="A143" s="5"/>
      <c r="B143" s="5"/>
      <c r="C143" s="5"/>
      <c r="D143" s="5"/>
      <c r="E143" s="5"/>
      <c r="F143" s="5"/>
      <c r="G143" s="5"/>
    </row>
    <row r="144" spans="1:7" ht="12" customHeight="1">
      <c r="A144" s="5"/>
      <c r="B144" s="5"/>
      <c r="C144" s="5"/>
      <c r="D144" s="5"/>
      <c r="E144" s="5"/>
      <c r="F144" s="5"/>
      <c r="G144" s="5"/>
    </row>
    <row r="145" spans="1:7" ht="12" customHeight="1">
      <c r="A145" s="5"/>
      <c r="B145" s="5"/>
      <c r="C145" s="5"/>
      <c r="D145" s="5"/>
      <c r="E145" s="5"/>
      <c r="F145" s="5"/>
      <c r="G145" s="5"/>
    </row>
    <row r="146" spans="1:7" ht="12" customHeight="1">
      <c r="A146" s="5"/>
      <c r="B146" s="5"/>
      <c r="C146" s="5"/>
      <c r="D146" s="5"/>
      <c r="E146" s="5"/>
      <c r="F146" s="5"/>
      <c r="G146" s="5"/>
    </row>
    <row r="147" spans="1:7" ht="12" customHeight="1">
      <c r="A147" s="5"/>
      <c r="B147" s="5"/>
      <c r="C147" s="5"/>
      <c r="D147" s="5"/>
      <c r="E147" s="5"/>
      <c r="F147" s="5"/>
      <c r="G147" s="5"/>
    </row>
    <row r="148" spans="1:7" ht="12" customHeight="1">
      <c r="A148" s="5"/>
      <c r="B148" s="5"/>
      <c r="C148" s="5"/>
      <c r="D148" s="5"/>
      <c r="E148" s="5"/>
      <c r="F148" s="5"/>
      <c r="G148" s="5"/>
    </row>
    <row r="149" spans="1:7" ht="12" customHeight="1">
      <c r="A149" s="5"/>
      <c r="B149" s="5"/>
      <c r="C149" s="5"/>
      <c r="D149" s="5"/>
      <c r="E149" s="5"/>
      <c r="F149" s="5"/>
      <c r="G149" s="5"/>
    </row>
    <row r="150" spans="1:7" ht="12" customHeight="1">
      <c r="A150" s="5"/>
      <c r="B150" s="5"/>
      <c r="C150" s="5"/>
      <c r="D150" s="5"/>
      <c r="E150" s="5"/>
      <c r="F150" s="5"/>
      <c r="G150" s="5"/>
    </row>
    <row r="151" spans="1:7" ht="12" customHeight="1">
      <c r="A151" s="5"/>
      <c r="B151" s="5"/>
      <c r="C151" s="5"/>
      <c r="D151" s="5"/>
      <c r="E151" s="5"/>
      <c r="F151" s="5"/>
      <c r="G151" s="5"/>
    </row>
    <row r="152" spans="1:7" ht="12" customHeight="1">
      <c r="A152" s="5"/>
      <c r="B152" s="5"/>
      <c r="C152" s="5"/>
      <c r="D152" s="5"/>
      <c r="E152" s="5"/>
      <c r="F152" s="5"/>
      <c r="G152" s="5"/>
    </row>
    <row r="153" spans="1:7" ht="12" customHeight="1">
      <c r="A153" s="5"/>
      <c r="B153" s="5"/>
      <c r="C153" s="5"/>
      <c r="D153" s="5"/>
      <c r="E153" s="5"/>
      <c r="F153" s="5"/>
      <c r="G153" s="5"/>
    </row>
    <row r="154" spans="1:7" ht="12" customHeight="1">
      <c r="A154" s="5"/>
      <c r="B154" s="5"/>
      <c r="C154" s="5"/>
      <c r="D154" s="5"/>
      <c r="E154" s="5"/>
      <c r="F154" s="5"/>
      <c r="G154" s="5"/>
    </row>
    <row r="155" spans="1:7" ht="12" customHeight="1">
      <c r="A155" s="5"/>
      <c r="B155" s="5"/>
      <c r="C155" s="5"/>
      <c r="D155" s="5"/>
      <c r="E155" s="5"/>
      <c r="F155" s="5"/>
      <c r="G155" s="5"/>
    </row>
    <row r="156" spans="1:7" ht="12" customHeight="1">
      <c r="A156" s="5"/>
      <c r="B156" s="5"/>
      <c r="C156" s="5"/>
      <c r="D156" s="5"/>
      <c r="E156" s="5"/>
      <c r="F156" s="5"/>
      <c r="G156" s="5"/>
    </row>
    <row r="157" spans="1:7" ht="12" customHeight="1">
      <c r="A157" s="5"/>
      <c r="B157" s="5"/>
      <c r="C157" s="5"/>
      <c r="D157" s="5"/>
      <c r="E157" s="5"/>
      <c r="F157" s="5"/>
      <c r="G157" s="5"/>
    </row>
    <row r="158" spans="1:7" ht="12" customHeight="1">
      <c r="A158" s="5"/>
      <c r="B158" s="5"/>
      <c r="C158" s="5"/>
      <c r="D158" s="5"/>
      <c r="E158" s="5"/>
      <c r="F158" s="5"/>
      <c r="G158" s="5"/>
    </row>
    <row r="159" spans="1:7" ht="12" customHeight="1">
      <c r="A159" s="5"/>
      <c r="B159" s="5"/>
      <c r="C159" s="5"/>
      <c r="D159" s="5"/>
      <c r="E159" s="5"/>
      <c r="F159" s="5"/>
      <c r="G159" s="5"/>
    </row>
    <row r="160" spans="1:7" ht="12" customHeight="1">
      <c r="A160" s="5"/>
      <c r="B160" s="5"/>
      <c r="C160" s="5"/>
      <c r="D160" s="5"/>
      <c r="E160" s="5"/>
      <c r="F160" s="5"/>
      <c r="G160" s="5"/>
    </row>
    <row r="161" spans="1:7" ht="12" customHeight="1">
      <c r="A161" s="5"/>
      <c r="B161" s="5"/>
      <c r="C161" s="5"/>
      <c r="D161" s="5"/>
      <c r="E161" s="5"/>
      <c r="F161" s="5"/>
      <c r="G161" s="5"/>
    </row>
    <row r="162" spans="1:6" ht="14.25">
      <c r="A162" s="5"/>
      <c r="B162" s="5"/>
      <c r="C162" s="5"/>
      <c r="D162" s="5"/>
      <c r="E162" s="5"/>
      <c r="F162" s="5"/>
    </row>
    <row r="163" spans="1:6" ht="14.25">
      <c r="A163" s="5"/>
      <c r="B163" s="5"/>
      <c r="C163" s="5"/>
      <c r="D163" s="5"/>
      <c r="E163" s="5"/>
      <c r="F163" s="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rstPageNumber="50" useFirstPageNumber="1" horizontalDpi="600" verticalDpi="600" orientation="portrait" paperSize="9" r:id="rId1"/>
  <headerFooter scaleWithDoc="0" alignWithMargins="0">
    <oddFooter>&amp;LTT001547&amp;R&amp;9&amp;X&amp;P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50"/>
  <sheetViews>
    <sheetView zoomScaleSheetLayoutView="100" workbookViewId="0" topLeftCell="A1">
      <selection activeCell="B12" sqref="B12"/>
    </sheetView>
  </sheetViews>
  <sheetFormatPr defaultColWidth="9.140625" defaultRowHeight="15"/>
  <cols>
    <col min="1" max="1" width="5.7109375" style="3" customWidth="1"/>
    <col min="2" max="2" width="50.7109375" style="1" customWidth="1"/>
    <col min="3" max="3" width="5.8515625" style="1" customWidth="1"/>
    <col min="4" max="4" width="6.421875" style="1" customWidth="1"/>
    <col min="5" max="5" width="7.57421875" style="1" bestFit="1" customWidth="1"/>
    <col min="6" max="6" width="10.140625" style="2" bestFit="1" customWidth="1"/>
    <col min="7" max="7" width="10.28125" style="14" customWidth="1"/>
    <col min="8" max="16384" width="9.140625" style="5" customWidth="1"/>
  </cols>
  <sheetData>
    <row r="1" spans="1:11" s="39" customFormat="1" ht="12" customHeight="1">
      <c r="A1" s="8" t="s">
        <v>75</v>
      </c>
      <c r="F1" s="86"/>
      <c r="G1" s="68"/>
      <c r="H1" s="68"/>
      <c r="I1" s="68"/>
      <c r="J1" s="68"/>
      <c r="K1" s="68"/>
    </row>
    <row r="2" spans="1:11" s="39" customFormat="1" ht="12" customHeight="1">
      <c r="A2" s="7" t="s">
        <v>229</v>
      </c>
      <c r="F2" s="86"/>
      <c r="G2" s="68"/>
      <c r="H2" s="68"/>
      <c r="I2" s="68"/>
      <c r="J2" s="68"/>
      <c r="K2" s="68"/>
    </row>
    <row r="3" spans="1:11" s="39" customFormat="1" ht="12" customHeight="1">
      <c r="A3" s="7" t="s">
        <v>270</v>
      </c>
      <c r="F3" s="86"/>
      <c r="G3" s="68"/>
      <c r="H3" s="68"/>
      <c r="I3" s="68"/>
      <c r="J3" s="68"/>
      <c r="K3" s="68"/>
    </row>
    <row r="4" spans="1:7" s="1" customFormat="1" ht="12" customHeight="1">
      <c r="A4" s="3"/>
      <c r="F4" s="4"/>
      <c r="G4" s="11"/>
    </row>
    <row r="5" spans="1:7" s="1" customFormat="1" ht="22.5">
      <c r="A5" s="32" t="s">
        <v>0</v>
      </c>
      <c r="B5" s="32" t="s">
        <v>1</v>
      </c>
      <c r="C5" s="32" t="s">
        <v>2</v>
      </c>
      <c r="D5" s="32" t="s">
        <v>3</v>
      </c>
      <c r="E5" s="32" t="s">
        <v>5</v>
      </c>
      <c r="F5" s="41" t="s">
        <v>269</v>
      </c>
      <c r="G5" s="11"/>
    </row>
    <row r="6" spans="1:7" s="3" customFormat="1" ht="11.25">
      <c r="A6" s="35" t="s">
        <v>7</v>
      </c>
      <c r="B6" s="35" t="s">
        <v>8</v>
      </c>
      <c r="C6" s="35" t="s">
        <v>9</v>
      </c>
      <c r="D6" s="35" t="s">
        <v>10</v>
      </c>
      <c r="E6" s="35" t="s">
        <v>11</v>
      </c>
      <c r="F6" s="38" t="s">
        <v>264</v>
      </c>
      <c r="G6" s="13"/>
    </row>
    <row r="7" spans="1:7" s="3" customFormat="1" ht="30" customHeight="1">
      <c r="A7" s="55">
        <v>1</v>
      </c>
      <c r="B7" s="54" t="s">
        <v>96</v>
      </c>
      <c r="C7" s="52"/>
      <c r="D7" s="56"/>
      <c r="E7" s="37"/>
      <c r="F7" s="131">
        <f>SUM(F8:F22)</f>
        <v>0</v>
      </c>
      <c r="G7" s="13"/>
    </row>
    <row r="8" spans="1:6" s="88" customFormat="1" ht="12.75">
      <c r="A8" s="45">
        <v>1.1</v>
      </c>
      <c r="B8" s="106" t="s">
        <v>257</v>
      </c>
      <c r="C8" s="95" t="s">
        <v>4</v>
      </c>
      <c r="D8" s="117">
        <v>2</v>
      </c>
      <c r="E8" s="117"/>
      <c r="F8" s="126">
        <f>D8*E8</f>
        <v>0</v>
      </c>
    </row>
    <row r="9" spans="1:6" s="88" customFormat="1" ht="12.75">
      <c r="A9" s="94"/>
      <c r="B9" s="57" t="s">
        <v>137</v>
      </c>
      <c r="C9" s="95"/>
      <c r="D9" s="117"/>
      <c r="E9" s="117"/>
      <c r="F9" s="126"/>
    </row>
    <row r="10" spans="1:6" s="88" customFormat="1" ht="12.75">
      <c r="A10" s="94"/>
      <c r="B10" s="12" t="s">
        <v>98</v>
      </c>
      <c r="C10" s="95"/>
      <c r="D10" s="117"/>
      <c r="E10" s="117"/>
      <c r="F10" s="126"/>
    </row>
    <row r="11" spans="1:6" s="88" customFormat="1" ht="12.75">
      <c r="A11" s="45">
        <v>1.2</v>
      </c>
      <c r="B11" s="12" t="s">
        <v>99</v>
      </c>
      <c r="C11" s="53" t="s">
        <v>31</v>
      </c>
      <c r="D11" s="117">
        <v>19</v>
      </c>
      <c r="E11" s="117"/>
      <c r="F11" s="126">
        <f aca="true" t="shared" si="0" ref="F11:F22">D11*E11</f>
        <v>0</v>
      </c>
    </row>
    <row r="12" spans="1:6" s="88" customFormat="1" ht="12.75">
      <c r="A12" s="45">
        <v>1.3</v>
      </c>
      <c r="B12" s="12" t="s">
        <v>100</v>
      </c>
      <c r="C12" s="53" t="s">
        <v>31</v>
      </c>
      <c r="D12" s="117">
        <v>13</v>
      </c>
      <c r="E12" s="117"/>
      <c r="F12" s="126">
        <f t="shared" si="0"/>
        <v>0</v>
      </c>
    </row>
    <row r="13" spans="1:6" s="88" customFormat="1" ht="12.75">
      <c r="A13" s="45">
        <v>1.4</v>
      </c>
      <c r="B13" s="12" t="s">
        <v>101</v>
      </c>
      <c r="C13" s="53" t="s">
        <v>31</v>
      </c>
      <c r="D13" s="117">
        <v>40</v>
      </c>
      <c r="E13" s="117"/>
      <c r="F13" s="126">
        <f t="shared" si="0"/>
        <v>0</v>
      </c>
    </row>
    <row r="14" spans="1:6" s="88" customFormat="1" ht="12.75">
      <c r="A14" s="45">
        <v>1.5</v>
      </c>
      <c r="B14" s="12" t="s">
        <v>138</v>
      </c>
      <c r="C14" s="96" t="s">
        <v>4</v>
      </c>
      <c r="D14" s="117">
        <v>2</v>
      </c>
      <c r="E14" s="117"/>
      <c r="F14" s="126">
        <f t="shared" si="0"/>
        <v>0</v>
      </c>
    </row>
    <row r="15" spans="1:6" s="88" customFormat="1" ht="12.75">
      <c r="A15" s="45">
        <v>1.6</v>
      </c>
      <c r="B15" s="12" t="s">
        <v>102</v>
      </c>
      <c r="C15" s="96" t="s">
        <v>4</v>
      </c>
      <c r="D15" s="117">
        <v>2</v>
      </c>
      <c r="E15" s="117"/>
      <c r="F15" s="126">
        <f t="shared" si="0"/>
        <v>0</v>
      </c>
    </row>
    <row r="16" spans="1:6" s="88" customFormat="1" ht="12.75">
      <c r="A16" s="45">
        <v>1.7</v>
      </c>
      <c r="B16" s="12" t="s">
        <v>103</v>
      </c>
      <c r="C16" s="96" t="s">
        <v>4</v>
      </c>
      <c r="D16" s="117">
        <v>2</v>
      </c>
      <c r="E16" s="117"/>
      <c r="F16" s="126">
        <f t="shared" si="0"/>
        <v>0</v>
      </c>
    </row>
    <row r="17" spans="1:6" s="88" customFormat="1" ht="12.75">
      <c r="A17" s="45">
        <v>1.8</v>
      </c>
      <c r="B17" s="12" t="s">
        <v>104</v>
      </c>
      <c r="C17" s="96" t="s">
        <v>4</v>
      </c>
      <c r="D17" s="117">
        <v>10</v>
      </c>
      <c r="E17" s="117"/>
      <c r="F17" s="126">
        <f t="shared" si="0"/>
        <v>0</v>
      </c>
    </row>
    <row r="18" spans="1:6" s="88" customFormat="1" ht="12.75">
      <c r="A18" s="45">
        <v>1.9</v>
      </c>
      <c r="B18" s="21" t="s">
        <v>105</v>
      </c>
      <c r="C18" s="96" t="s">
        <v>4</v>
      </c>
      <c r="D18" s="117">
        <v>12</v>
      </c>
      <c r="E18" s="117"/>
      <c r="F18" s="126">
        <f t="shared" si="0"/>
        <v>0</v>
      </c>
    </row>
    <row r="19" spans="1:6" s="88" customFormat="1" ht="12.75">
      <c r="A19" s="49">
        <v>1.1</v>
      </c>
      <c r="B19" s="21" t="s">
        <v>106</v>
      </c>
      <c r="C19" s="96" t="s">
        <v>4</v>
      </c>
      <c r="D19" s="117">
        <v>8</v>
      </c>
      <c r="E19" s="117"/>
      <c r="F19" s="126">
        <f t="shared" si="0"/>
        <v>0</v>
      </c>
    </row>
    <row r="20" spans="1:6" s="88" customFormat="1" ht="12.75">
      <c r="A20" s="45">
        <v>1.11</v>
      </c>
      <c r="B20" s="21" t="s">
        <v>107</v>
      </c>
      <c r="C20" s="96" t="s">
        <v>4</v>
      </c>
      <c r="D20" s="117">
        <v>22</v>
      </c>
      <c r="E20" s="117"/>
      <c r="F20" s="126">
        <f t="shared" si="0"/>
        <v>0</v>
      </c>
    </row>
    <row r="21" spans="1:6" s="88" customFormat="1" ht="12.75">
      <c r="A21" s="45">
        <v>1.12</v>
      </c>
      <c r="B21" s="97" t="s">
        <v>108</v>
      </c>
      <c r="C21" s="98" t="s">
        <v>109</v>
      </c>
      <c r="D21" s="117">
        <v>10</v>
      </c>
      <c r="E21" s="117"/>
      <c r="F21" s="126">
        <f t="shared" si="0"/>
        <v>0</v>
      </c>
    </row>
    <row r="22" spans="1:6" s="88" customFormat="1" ht="12.75">
      <c r="A22" s="45">
        <v>1.13</v>
      </c>
      <c r="B22" s="21" t="s">
        <v>39</v>
      </c>
      <c r="C22" s="95" t="s">
        <v>4</v>
      </c>
      <c r="D22" s="117">
        <v>2</v>
      </c>
      <c r="E22" s="117"/>
      <c r="F22" s="126">
        <f t="shared" si="0"/>
        <v>0</v>
      </c>
    </row>
    <row r="23" spans="1:9" s="24" customFormat="1" ht="19.5" customHeight="1">
      <c r="A23" s="55">
        <v>2</v>
      </c>
      <c r="B23" s="54" t="s">
        <v>97</v>
      </c>
      <c r="C23" s="52"/>
      <c r="D23" s="130"/>
      <c r="E23" s="124"/>
      <c r="F23" s="128">
        <f>SUM(F24:F29)</f>
        <v>0</v>
      </c>
      <c r="G23" s="10"/>
      <c r="H23" s="9"/>
      <c r="I23" s="10"/>
    </row>
    <row r="24" spans="1:6" s="88" customFormat="1" ht="12.75">
      <c r="A24" s="94">
        <v>2.1</v>
      </c>
      <c r="B24" s="129" t="s">
        <v>258</v>
      </c>
      <c r="C24" s="95" t="s">
        <v>4</v>
      </c>
      <c r="D24" s="117">
        <v>14</v>
      </c>
      <c r="E24" s="117"/>
      <c r="F24" s="126">
        <f>D24*E24</f>
        <v>0</v>
      </c>
    </row>
    <row r="25" spans="1:6" s="88" customFormat="1" ht="12.75">
      <c r="A25" s="16"/>
      <c r="B25" s="99" t="s">
        <v>139</v>
      </c>
      <c r="C25" s="16"/>
      <c r="D25" s="117"/>
      <c r="E25" s="117"/>
      <c r="F25" s="126"/>
    </row>
    <row r="26" spans="1:6" s="88" customFormat="1" ht="12.75">
      <c r="A26" s="16"/>
      <c r="B26" s="99" t="s">
        <v>110</v>
      </c>
      <c r="C26" s="16"/>
      <c r="D26" s="117"/>
      <c r="E26" s="117"/>
      <c r="F26" s="126"/>
    </row>
    <row r="27" spans="1:6" s="88" customFormat="1" ht="12.75">
      <c r="A27" s="94">
        <v>2.2</v>
      </c>
      <c r="B27" s="12" t="s">
        <v>111</v>
      </c>
      <c r="C27" s="95" t="s">
        <v>38</v>
      </c>
      <c r="D27" s="117">
        <v>6</v>
      </c>
      <c r="E27" s="117"/>
      <c r="F27" s="126">
        <f>D27*E27</f>
        <v>0</v>
      </c>
    </row>
    <row r="28" spans="1:6" s="89" customFormat="1" ht="15" customHeight="1">
      <c r="A28" s="16">
        <v>2.3</v>
      </c>
      <c r="B28" s="58" t="s">
        <v>112</v>
      </c>
      <c r="C28" s="45" t="s">
        <v>4</v>
      </c>
      <c r="D28" s="117">
        <v>14</v>
      </c>
      <c r="E28" s="117"/>
      <c r="F28" s="126">
        <f>D28*E28</f>
        <v>0</v>
      </c>
    </row>
    <row r="29" spans="1:6" s="88" customFormat="1" ht="12.75">
      <c r="A29" s="94">
        <v>2.4</v>
      </c>
      <c r="B29" s="21" t="s">
        <v>39</v>
      </c>
      <c r="C29" s="95" t="s">
        <v>4</v>
      </c>
      <c r="D29" s="117">
        <v>14</v>
      </c>
      <c r="E29" s="117"/>
      <c r="F29" s="126">
        <f>D29*E29</f>
        <v>0</v>
      </c>
    </row>
    <row r="30" spans="1:7" ht="19.5" customHeight="1">
      <c r="A30" s="25"/>
      <c r="B30" s="6" t="s">
        <v>40</v>
      </c>
      <c r="C30" s="25"/>
      <c r="D30" s="26"/>
      <c r="E30" s="26"/>
      <c r="F30" s="128">
        <f>F7+F23</f>
        <v>0</v>
      </c>
      <c r="G30" s="5"/>
    </row>
    <row r="31" spans="1:7" ht="10.5" customHeight="1">
      <c r="A31" s="19"/>
      <c r="B31" s="20"/>
      <c r="C31" s="20"/>
      <c r="D31" s="20"/>
      <c r="E31" s="20"/>
      <c r="F31" s="20"/>
      <c r="G31" s="5"/>
    </row>
    <row r="32" spans="1:7" ht="19.5" customHeight="1">
      <c r="A32" s="17"/>
      <c r="B32" s="60"/>
      <c r="C32" s="39"/>
      <c r="D32" s="17"/>
      <c r="E32" s="17"/>
      <c r="F32" s="40"/>
      <c r="G32" s="5"/>
    </row>
    <row r="33" spans="1:7" ht="15" customHeight="1">
      <c r="A33" s="17"/>
      <c r="B33" s="153"/>
      <c r="C33" s="153"/>
      <c r="D33" s="153"/>
      <c r="E33" s="153"/>
      <c r="F33" s="153"/>
      <c r="G33" s="5"/>
    </row>
    <row r="34" ht="10.5" customHeight="1">
      <c r="G34" s="5"/>
    </row>
    <row r="35" spans="1:7" ht="10.5" customHeight="1">
      <c r="A35" s="5"/>
      <c r="B35" s="5"/>
      <c r="C35" s="5"/>
      <c r="D35" s="5"/>
      <c r="E35" s="5"/>
      <c r="F35" s="5"/>
      <c r="G35" s="5"/>
    </row>
    <row r="36" spans="1:7" ht="10.5" customHeight="1">
      <c r="A36" s="5"/>
      <c r="B36" s="5"/>
      <c r="C36" s="5"/>
      <c r="D36" s="5"/>
      <c r="E36" s="5"/>
      <c r="F36" s="5"/>
      <c r="G36" s="5"/>
    </row>
    <row r="37" spans="1:7" ht="10.5" customHeight="1">
      <c r="A37" s="5"/>
      <c r="B37" s="5"/>
      <c r="C37" s="5"/>
      <c r="D37" s="5"/>
      <c r="E37" s="5"/>
      <c r="F37" s="5"/>
      <c r="G37" s="5"/>
    </row>
    <row r="38" spans="1:7" ht="10.5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5"/>
      <c r="F41" s="5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5"/>
      <c r="B43" s="5"/>
      <c r="C43" s="5"/>
      <c r="D43" s="5"/>
      <c r="E43" s="5"/>
      <c r="F43" s="5"/>
      <c r="G43" s="5"/>
    </row>
    <row r="44" spans="1:7" ht="12" customHeight="1">
      <c r="A44" s="5"/>
      <c r="B44" s="5"/>
      <c r="C44" s="5"/>
      <c r="D44" s="5"/>
      <c r="E44" s="5"/>
      <c r="F44" s="5"/>
      <c r="G44" s="5"/>
    </row>
    <row r="45" spans="1:7" ht="12" customHeight="1">
      <c r="A45" s="5"/>
      <c r="B45" s="5"/>
      <c r="C45" s="5"/>
      <c r="D45" s="5"/>
      <c r="E45" s="5"/>
      <c r="F45" s="5"/>
      <c r="G45" s="5"/>
    </row>
    <row r="46" spans="1:7" ht="12" customHeight="1">
      <c r="A46" s="5"/>
      <c r="B46" s="5"/>
      <c r="C46" s="5"/>
      <c r="D46" s="5"/>
      <c r="E46" s="5"/>
      <c r="F46" s="5"/>
      <c r="G46" s="5"/>
    </row>
    <row r="47" spans="1:7" ht="12" customHeight="1">
      <c r="A47" s="5"/>
      <c r="B47" s="5"/>
      <c r="C47" s="5"/>
      <c r="D47" s="5"/>
      <c r="E47" s="5"/>
      <c r="F47" s="5"/>
      <c r="G47" s="5"/>
    </row>
    <row r="48" spans="1:7" ht="12" customHeight="1">
      <c r="A48" s="5"/>
      <c r="B48" s="5"/>
      <c r="C48" s="5"/>
      <c r="D48" s="5"/>
      <c r="E48" s="5"/>
      <c r="F48" s="5"/>
      <c r="G48" s="5"/>
    </row>
    <row r="49" spans="1:7" ht="12" customHeight="1">
      <c r="A49" s="5"/>
      <c r="B49" s="5"/>
      <c r="C49" s="5"/>
      <c r="D49" s="5"/>
      <c r="E49" s="5"/>
      <c r="F49" s="5"/>
      <c r="G49" s="5"/>
    </row>
    <row r="50" spans="1:7" ht="12" customHeight="1">
      <c r="A50" s="5"/>
      <c r="B50" s="5"/>
      <c r="C50" s="5"/>
      <c r="D50" s="5"/>
      <c r="E50" s="5"/>
      <c r="F50" s="5"/>
      <c r="G50" s="5"/>
    </row>
    <row r="51" spans="1:7" ht="12" customHeight="1">
      <c r="A51" s="5"/>
      <c r="B51" s="5"/>
      <c r="C51" s="5"/>
      <c r="D51" s="5"/>
      <c r="E51" s="5"/>
      <c r="F51" s="5"/>
      <c r="G51" s="5"/>
    </row>
    <row r="52" spans="1:7" ht="12" customHeight="1">
      <c r="A52" s="5"/>
      <c r="B52" s="5"/>
      <c r="C52" s="5"/>
      <c r="D52" s="5"/>
      <c r="E52" s="5"/>
      <c r="F52" s="5"/>
      <c r="G52" s="5"/>
    </row>
    <row r="53" spans="1:7" ht="12" customHeight="1">
      <c r="A53" s="5"/>
      <c r="B53" s="5"/>
      <c r="C53" s="5"/>
      <c r="D53" s="5"/>
      <c r="E53" s="5"/>
      <c r="F53" s="5"/>
      <c r="G53" s="5"/>
    </row>
    <row r="54" spans="1:7" ht="12" customHeight="1">
      <c r="A54" s="5"/>
      <c r="B54" s="5"/>
      <c r="C54" s="5"/>
      <c r="D54" s="5"/>
      <c r="E54" s="5"/>
      <c r="F54" s="5"/>
      <c r="G54" s="5"/>
    </row>
    <row r="55" spans="1:7" ht="12" customHeight="1">
      <c r="A55" s="5"/>
      <c r="B55" s="5"/>
      <c r="C55" s="5"/>
      <c r="D55" s="5"/>
      <c r="E55" s="5"/>
      <c r="F55" s="5"/>
      <c r="G55" s="5"/>
    </row>
    <row r="56" spans="1:7" ht="12" customHeight="1">
      <c r="A56" s="5"/>
      <c r="B56" s="5"/>
      <c r="C56" s="5"/>
      <c r="D56" s="5"/>
      <c r="E56" s="5"/>
      <c r="F56" s="5"/>
      <c r="G56" s="5"/>
    </row>
    <row r="57" spans="1:7" ht="12" customHeight="1">
      <c r="A57" s="5"/>
      <c r="B57" s="5"/>
      <c r="C57" s="5"/>
      <c r="D57" s="5"/>
      <c r="E57" s="5"/>
      <c r="F57" s="5"/>
      <c r="G57" s="5"/>
    </row>
    <row r="58" spans="1:7" ht="12" customHeight="1">
      <c r="A58" s="5"/>
      <c r="B58" s="5"/>
      <c r="C58" s="5"/>
      <c r="D58" s="5"/>
      <c r="E58" s="5"/>
      <c r="F58" s="5"/>
      <c r="G58" s="5"/>
    </row>
    <row r="59" spans="1:7" ht="12" customHeight="1">
      <c r="A59" s="5"/>
      <c r="B59" s="5"/>
      <c r="C59" s="5"/>
      <c r="D59" s="5"/>
      <c r="E59" s="5"/>
      <c r="F59" s="5"/>
      <c r="G59" s="5"/>
    </row>
    <row r="60" spans="1:7" ht="12" customHeight="1">
      <c r="A60" s="5"/>
      <c r="B60" s="5"/>
      <c r="C60" s="5"/>
      <c r="D60" s="5"/>
      <c r="E60" s="5"/>
      <c r="F60" s="5"/>
      <c r="G60" s="5"/>
    </row>
    <row r="61" spans="1:7" ht="12" customHeight="1">
      <c r="A61" s="5"/>
      <c r="B61" s="5"/>
      <c r="C61" s="5"/>
      <c r="D61" s="5"/>
      <c r="E61" s="5"/>
      <c r="F61" s="5"/>
      <c r="G61" s="5"/>
    </row>
    <row r="62" spans="1:7" ht="12" customHeight="1">
      <c r="A62" s="5"/>
      <c r="B62" s="5"/>
      <c r="C62" s="5"/>
      <c r="D62" s="5"/>
      <c r="E62" s="5"/>
      <c r="F62" s="5"/>
      <c r="G62" s="5"/>
    </row>
    <row r="63" spans="1:7" ht="12" customHeight="1">
      <c r="A63" s="5"/>
      <c r="B63" s="5"/>
      <c r="C63" s="5"/>
      <c r="D63" s="5"/>
      <c r="E63" s="5"/>
      <c r="F63" s="5"/>
      <c r="G63" s="5"/>
    </row>
    <row r="64" spans="1:7" ht="12" customHeight="1">
      <c r="A64" s="5"/>
      <c r="B64" s="5"/>
      <c r="C64" s="5"/>
      <c r="D64" s="5"/>
      <c r="E64" s="5"/>
      <c r="F64" s="5"/>
      <c r="G64" s="5"/>
    </row>
    <row r="65" spans="1:7" ht="12" customHeight="1">
      <c r="A65" s="5"/>
      <c r="B65" s="5"/>
      <c r="C65" s="5"/>
      <c r="D65" s="5"/>
      <c r="E65" s="5"/>
      <c r="F65" s="5"/>
      <c r="G65" s="5"/>
    </row>
    <row r="66" spans="1:7" ht="12" customHeight="1">
      <c r="A66" s="5"/>
      <c r="B66" s="5"/>
      <c r="C66" s="5"/>
      <c r="D66" s="5"/>
      <c r="E66" s="5"/>
      <c r="F66" s="5"/>
      <c r="G66" s="5"/>
    </row>
    <row r="67" spans="1:7" ht="12" customHeight="1">
      <c r="A67" s="5"/>
      <c r="B67" s="5"/>
      <c r="C67" s="5"/>
      <c r="D67" s="5"/>
      <c r="E67" s="5"/>
      <c r="F67" s="5"/>
      <c r="G67" s="5"/>
    </row>
    <row r="68" spans="1:7" ht="12" customHeight="1">
      <c r="A68" s="5"/>
      <c r="B68" s="5"/>
      <c r="C68" s="5"/>
      <c r="D68" s="5"/>
      <c r="E68" s="5"/>
      <c r="F68" s="5"/>
      <c r="G68" s="5"/>
    </row>
    <row r="69" spans="1:7" ht="12" customHeight="1">
      <c r="A69" s="5"/>
      <c r="B69" s="5"/>
      <c r="C69" s="5"/>
      <c r="D69" s="5"/>
      <c r="E69" s="5"/>
      <c r="F69" s="5"/>
      <c r="G69" s="5"/>
    </row>
    <row r="70" spans="1:7" ht="12" customHeight="1">
      <c r="A70" s="5"/>
      <c r="B70" s="5"/>
      <c r="C70" s="5"/>
      <c r="D70" s="5"/>
      <c r="E70" s="5"/>
      <c r="F70" s="5"/>
      <c r="G70" s="5"/>
    </row>
    <row r="71" spans="1:7" ht="12" customHeight="1">
      <c r="A71" s="5"/>
      <c r="B71" s="5"/>
      <c r="C71" s="5"/>
      <c r="D71" s="5"/>
      <c r="E71" s="5"/>
      <c r="F71" s="5"/>
      <c r="G71" s="5"/>
    </row>
    <row r="72" spans="1:7" ht="12" customHeight="1">
      <c r="A72" s="5"/>
      <c r="B72" s="5"/>
      <c r="C72" s="5"/>
      <c r="D72" s="5"/>
      <c r="E72" s="5"/>
      <c r="F72" s="5"/>
      <c r="G72" s="5"/>
    </row>
    <row r="73" spans="1:7" ht="12" customHeight="1">
      <c r="A73" s="5"/>
      <c r="B73" s="5"/>
      <c r="C73" s="5"/>
      <c r="D73" s="5"/>
      <c r="E73" s="5"/>
      <c r="F73" s="5"/>
      <c r="G73" s="5"/>
    </row>
    <row r="74" spans="1:7" ht="12" customHeight="1">
      <c r="A74" s="5"/>
      <c r="B74" s="5"/>
      <c r="C74" s="5"/>
      <c r="D74" s="5"/>
      <c r="E74" s="5"/>
      <c r="F74" s="5"/>
      <c r="G74" s="5"/>
    </row>
    <row r="75" spans="1:7" ht="12" customHeight="1">
      <c r="A75" s="5"/>
      <c r="B75" s="5"/>
      <c r="C75" s="5"/>
      <c r="D75" s="5"/>
      <c r="E75" s="5"/>
      <c r="F75" s="5"/>
      <c r="G75" s="5"/>
    </row>
    <row r="76" spans="1:7" ht="12" customHeight="1">
      <c r="A76" s="5"/>
      <c r="B76" s="5"/>
      <c r="C76" s="5"/>
      <c r="D76" s="5"/>
      <c r="E76" s="5"/>
      <c r="F76" s="5"/>
      <c r="G76" s="5"/>
    </row>
    <row r="77" spans="1:7" ht="12" customHeight="1">
      <c r="A77" s="5"/>
      <c r="B77" s="5"/>
      <c r="C77" s="5"/>
      <c r="D77" s="5"/>
      <c r="E77" s="5"/>
      <c r="F77" s="5"/>
      <c r="G77" s="5"/>
    </row>
    <row r="78" spans="1:7" ht="12" customHeight="1">
      <c r="A78" s="5"/>
      <c r="B78" s="5"/>
      <c r="C78" s="5"/>
      <c r="D78" s="5"/>
      <c r="E78" s="5"/>
      <c r="F78" s="5"/>
      <c r="G78" s="5"/>
    </row>
    <row r="79" spans="1:7" ht="12" customHeight="1">
      <c r="A79" s="5"/>
      <c r="B79" s="5"/>
      <c r="C79" s="5"/>
      <c r="D79" s="5"/>
      <c r="E79" s="5"/>
      <c r="F79" s="5"/>
      <c r="G79" s="5"/>
    </row>
    <row r="80" spans="1:7" ht="12" customHeight="1">
      <c r="A80" s="5"/>
      <c r="B80" s="5"/>
      <c r="C80" s="5"/>
      <c r="D80" s="5"/>
      <c r="E80" s="5"/>
      <c r="F80" s="5"/>
      <c r="G80" s="5"/>
    </row>
    <row r="81" spans="1:7" ht="12" customHeight="1">
      <c r="A81" s="5"/>
      <c r="B81" s="5"/>
      <c r="C81" s="5"/>
      <c r="D81" s="5"/>
      <c r="E81" s="5"/>
      <c r="F81" s="5"/>
      <c r="G81" s="5"/>
    </row>
    <row r="82" spans="1:7" ht="12" customHeight="1">
      <c r="A82" s="5"/>
      <c r="B82" s="5"/>
      <c r="C82" s="5"/>
      <c r="D82" s="5"/>
      <c r="E82" s="5"/>
      <c r="F82" s="5"/>
      <c r="G82" s="5"/>
    </row>
    <row r="83" spans="1:7" ht="12" customHeight="1">
      <c r="A83" s="5"/>
      <c r="B83" s="5"/>
      <c r="C83" s="5"/>
      <c r="D83" s="5"/>
      <c r="E83" s="5"/>
      <c r="F83" s="5"/>
      <c r="G83" s="5"/>
    </row>
    <row r="84" spans="1:7" ht="12" customHeight="1">
      <c r="A84" s="5"/>
      <c r="B84" s="5"/>
      <c r="C84" s="5"/>
      <c r="D84" s="5"/>
      <c r="E84" s="5"/>
      <c r="F84" s="5"/>
      <c r="G84" s="5"/>
    </row>
    <row r="85" spans="1:7" ht="12" customHeight="1">
      <c r="A85" s="5"/>
      <c r="B85" s="5"/>
      <c r="C85" s="5"/>
      <c r="D85" s="5"/>
      <c r="E85" s="5"/>
      <c r="F85" s="5"/>
      <c r="G85" s="5"/>
    </row>
    <row r="86" spans="1:7" ht="12" customHeight="1">
      <c r="A86" s="5"/>
      <c r="B86" s="5"/>
      <c r="C86" s="5"/>
      <c r="D86" s="5"/>
      <c r="E86" s="5"/>
      <c r="F86" s="5"/>
      <c r="G86" s="5"/>
    </row>
    <row r="87" spans="1:7" ht="12" customHeight="1">
      <c r="A87" s="5"/>
      <c r="B87" s="5"/>
      <c r="C87" s="5"/>
      <c r="D87" s="5"/>
      <c r="E87" s="5"/>
      <c r="F87" s="5"/>
      <c r="G87" s="5"/>
    </row>
    <row r="88" spans="1:7" ht="12" customHeight="1">
      <c r="A88" s="5"/>
      <c r="B88" s="5"/>
      <c r="C88" s="5"/>
      <c r="D88" s="5"/>
      <c r="E88" s="5"/>
      <c r="F88" s="5"/>
      <c r="G88" s="5"/>
    </row>
    <row r="89" spans="1:7" ht="12" customHeight="1">
      <c r="A89" s="5"/>
      <c r="B89" s="5"/>
      <c r="C89" s="5"/>
      <c r="D89" s="5"/>
      <c r="E89" s="5"/>
      <c r="F89" s="5"/>
      <c r="G89" s="5"/>
    </row>
    <row r="90" spans="1:7" ht="12" customHeight="1">
      <c r="A90" s="5"/>
      <c r="B90" s="5"/>
      <c r="C90" s="5"/>
      <c r="D90" s="5"/>
      <c r="E90" s="5"/>
      <c r="F90" s="5"/>
      <c r="G90" s="5"/>
    </row>
    <row r="91" spans="1:7" ht="12" customHeight="1">
      <c r="A91" s="5"/>
      <c r="B91" s="5"/>
      <c r="C91" s="5"/>
      <c r="D91" s="5"/>
      <c r="E91" s="5"/>
      <c r="F91" s="5"/>
      <c r="G91" s="5"/>
    </row>
    <row r="92" spans="1:7" ht="12" customHeight="1">
      <c r="A92" s="5"/>
      <c r="B92" s="5"/>
      <c r="C92" s="5"/>
      <c r="D92" s="5"/>
      <c r="E92" s="5"/>
      <c r="F92" s="5"/>
      <c r="G92" s="5"/>
    </row>
    <row r="93" spans="1:7" ht="12" customHeight="1">
      <c r="A93" s="5"/>
      <c r="B93" s="5"/>
      <c r="C93" s="5"/>
      <c r="D93" s="5"/>
      <c r="E93" s="5"/>
      <c r="F93" s="5"/>
      <c r="G93" s="5"/>
    </row>
    <row r="94" spans="1:7" ht="12" customHeight="1">
      <c r="A94" s="5"/>
      <c r="B94" s="5"/>
      <c r="C94" s="5"/>
      <c r="D94" s="5"/>
      <c r="E94" s="5"/>
      <c r="F94" s="5"/>
      <c r="G94" s="5"/>
    </row>
    <row r="95" spans="1:7" ht="12" customHeight="1">
      <c r="A95" s="5"/>
      <c r="B95" s="5"/>
      <c r="C95" s="5"/>
      <c r="D95" s="5"/>
      <c r="E95" s="5"/>
      <c r="F95" s="5"/>
      <c r="G95" s="5"/>
    </row>
    <row r="96" spans="1:7" ht="12" customHeight="1">
      <c r="A96" s="5"/>
      <c r="B96" s="5"/>
      <c r="C96" s="5"/>
      <c r="D96" s="5"/>
      <c r="E96" s="5"/>
      <c r="F96" s="5"/>
      <c r="G96" s="5"/>
    </row>
    <row r="97" spans="1:7" ht="12" customHeight="1">
      <c r="A97" s="5"/>
      <c r="B97" s="5"/>
      <c r="C97" s="5"/>
      <c r="D97" s="5"/>
      <c r="E97" s="5"/>
      <c r="F97" s="5"/>
      <c r="G97" s="5"/>
    </row>
    <row r="98" spans="1:7" ht="12" customHeight="1">
      <c r="A98" s="5"/>
      <c r="B98" s="5"/>
      <c r="C98" s="5"/>
      <c r="D98" s="5"/>
      <c r="E98" s="5"/>
      <c r="F98" s="5"/>
      <c r="G98" s="5"/>
    </row>
    <row r="99" spans="1:7" ht="12" customHeight="1">
      <c r="A99" s="5"/>
      <c r="B99" s="5"/>
      <c r="C99" s="5"/>
      <c r="D99" s="5"/>
      <c r="E99" s="5"/>
      <c r="F99" s="5"/>
      <c r="G99" s="5"/>
    </row>
    <row r="100" spans="1:7" ht="12" customHeight="1">
      <c r="A100" s="5"/>
      <c r="B100" s="5"/>
      <c r="C100" s="5"/>
      <c r="D100" s="5"/>
      <c r="E100" s="5"/>
      <c r="F100" s="5"/>
      <c r="G100" s="5"/>
    </row>
    <row r="101" spans="1:7" ht="12" customHeight="1">
      <c r="A101" s="5"/>
      <c r="B101" s="5"/>
      <c r="C101" s="5"/>
      <c r="D101" s="5"/>
      <c r="E101" s="5"/>
      <c r="F101" s="5"/>
      <c r="G101" s="5"/>
    </row>
    <row r="102" spans="1:7" ht="12" customHeight="1">
      <c r="A102" s="5"/>
      <c r="B102" s="5"/>
      <c r="C102" s="5"/>
      <c r="D102" s="5"/>
      <c r="E102" s="5"/>
      <c r="F102" s="5"/>
      <c r="G102" s="5"/>
    </row>
    <row r="103" spans="1:7" ht="12" customHeight="1">
      <c r="A103" s="5"/>
      <c r="B103" s="5"/>
      <c r="C103" s="5"/>
      <c r="D103" s="5"/>
      <c r="E103" s="5"/>
      <c r="F103" s="5"/>
      <c r="G103" s="5"/>
    </row>
    <row r="104" spans="1:7" ht="12" customHeight="1">
      <c r="A104" s="5"/>
      <c r="B104" s="5"/>
      <c r="C104" s="5"/>
      <c r="D104" s="5"/>
      <c r="E104" s="5"/>
      <c r="F104" s="5"/>
      <c r="G104" s="5"/>
    </row>
    <row r="105" spans="1:7" ht="12" customHeight="1">
      <c r="A105" s="5"/>
      <c r="B105" s="5"/>
      <c r="C105" s="5"/>
      <c r="D105" s="5"/>
      <c r="E105" s="5"/>
      <c r="F105" s="5"/>
      <c r="G105" s="5"/>
    </row>
    <row r="106" spans="1:7" ht="12" customHeight="1">
      <c r="A106" s="5"/>
      <c r="B106" s="5"/>
      <c r="C106" s="5"/>
      <c r="D106" s="5"/>
      <c r="E106" s="5"/>
      <c r="F106" s="5"/>
      <c r="G106" s="5"/>
    </row>
    <row r="107" spans="1:7" ht="12" customHeight="1">
      <c r="A107" s="5"/>
      <c r="B107" s="5"/>
      <c r="C107" s="5"/>
      <c r="D107" s="5"/>
      <c r="E107" s="5"/>
      <c r="F107" s="5"/>
      <c r="G107" s="5"/>
    </row>
    <row r="108" spans="1:7" ht="12" customHeight="1">
      <c r="A108" s="5"/>
      <c r="B108" s="5"/>
      <c r="C108" s="5"/>
      <c r="D108" s="5"/>
      <c r="E108" s="5"/>
      <c r="F108" s="5"/>
      <c r="G108" s="5"/>
    </row>
    <row r="109" spans="1:7" ht="12" customHeight="1">
      <c r="A109" s="5"/>
      <c r="B109" s="5"/>
      <c r="C109" s="5"/>
      <c r="D109" s="5"/>
      <c r="E109" s="5"/>
      <c r="F109" s="5"/>
      <c r="G109" s="5"/>
    </row>
    <row r="110" spans="1:7" ht="12" customHeight="1">
      <c r="A110" s="5"/>
      <c r="B110" s="5"/>
      <c r="C110" s="5"/>
      <c r="D110" s="5"/>
      <c r="E110" s="5"/>
      <c r="F110" s="5"/>
      <c r="G110" s="5"/>
    </row>
    <row r="111" spans="1:7" ht="12" customHeight="1">
      <c r="A111" s="5"/>
      <c r="B111" s="5"/>
      <c r="C111" s="5"/>
      <c r="D111" s="5"/>
      <c r="E111" s="5"/>
      <c r="F111" s="5"/>
      <c r="G111" s="5"/>
    </row>
    <row r="112" spans="1:7" ht="12" customHeight="1">
      <c r="A112" s="5"/>
      <c r="B112" s="5"/>
      <c r="C112" s="5"/>
      <c r="D112" s="5"/>
      <c r="E112" s="5"/>
      <c r="F112" s="5"/>
      <c r="G112" s="5"/>
    </row>
    <row r="113" spans="1:7" ht="12" customHeight="1">
      <c r="A113" s="5"/>
      <c r="B113" s="5"/>
      <c r="C113" s="5"/>
      <c r="D113" s="5"/>
      <c r="E113" s="5"/>
      <c r="F113" s="5"/>
      <c r="G113" s="5"/>
    </row>
    <row r="114" spans="1:7" ht="12" customHeight="1">
      <c r="A114" s="5"/>
      <c r="B114" s="5"/>
      <c r="C114" s="5"/>
      <c r="D114" s="5"/>
      <c r="E114" s="5"/>
      <c r="F114" s="5"/>
      <c r="G114" s="5"/>
    </row>
    <row r="115" spans="1:7" ht="12" customHeight="1">
      <c r="A115" s="5"/>
      <c r="B115" s="5"/>
      <c r="C115" s="5"/>
      <c r="D115" s="5"/>
      <c r="E115" s="5"/>
      <c r="F115" s="5"/>
      <c r="G115" s="5"/>
    </row>
    <row r="116" spans="1:7" ht="12" customHeight="1">
      <c r="A116" s="5"/>
      <c r="B116" s="5"/>
      <c r="C116" s="5"/>
      <c r="D116" s="5"/>
      <c r="E116" s="5"/>
      <c r="F116" s="5"/>
      <c r="G116" s="5"/>
    </row>
    <row r="117" spans="1:7" ht="12" customHeight="1">
      <c r="A117" s="5"/>
      <c r="B117" s="5"/>
      <c r="C117" s="5"/>
      <c r="D117" s="5"/>
      <c r="E117" s="5"/>
      <c r="F117" s="5"/>
      <c r="G117" s="5"/>
    </row>
    <row r="118" spans="1:7" ht="12" customHeight="1">
      <c r="A118" s="5"/>
      <c r="B118" s="5"/>
      <c r="C118" s="5"/>
      <c r="D118" s="5"/>
      <c r="E118" s="5"/>
      <c r="F118" s="5"/>
      <c r="G118" s="5"/>
    </row>
    <row r="119" spans="1:7" ht="12" customHeight="1">
      <c r="A119" s="5"/>
      <c r="B119" s="5"/>
      <c r="C119" s="5"/>
      <c r="D119" s="5"/>
      <c r="E119" s="5"/>
      <c r="F119" s="5"/>
      <c r="G119" s="5"/>
    </row>
    <row r="120" spans="1:7" ht="12" customHeight="1">
      <c r="A120" s="5"/>
      <c r="B120" s="5"/>
      <c r="C120" s="5"/>
      <c r="D120" s="5"/>
      <c r="E120" s="5"/>
      <c r="F120" s="5"/>
      <c r="G120" s="5"/>
    </row>
    <row r="121" spans="1:7" ht="12" customHeight="1">
      <c r="A121" s="5"/>
      <c r="B121" s="5"/>
      <c r="C121" s="5"/>
      <c r="D121" s="5"/>
      <c r="E121" s="5"/>
      <c r="F121" s="5"/>
      <c r="G121" s="5"/>
    </row>
    <row r="122" spans="1:7" ht="12" customHeight="1">
      <c r="A122" s="5"/>
      <c r="B122" s="5"/>
      <c r="C122" s="5"/>
      <c r="D122" s="5"/>
      <c r="E122" s="5"/>
      <c r="F122" s="5"/>
      <c r="G122" s="5"/>
    </row>
    <row r="123" spans="1:7" ht="12" customHeight="1">
      <c r="A123" s="5"/>
      <c r="B123" s="5"/>
      <c r="C123" s="5"/>
      <c r="D123" s="5"/>
      <c r="E123" s="5"/>
      <c r="F123" s="5"/>
      <c r="G123" s="5"/>
    </row>
    <row r="124" spans="1:7" ht="12" customHeight="1">
      <c r="A124" s="5"/>
      <c r="B124" s="5"/>
      <c r="C124" s="5"/>
      <c r="D124" s="5"/>
      <c r="E124" s="5"/>
      <c r="F124" s="5"/>
      <c r="G124" s="5"/>
    </row>
    <row r="125" spans="1:7" ht="12" customHeight="1">
      <c r="A125" s="5"/>
      <c r="B125" s="5"/>
      <c r="C125" s="5"/>
      <c r="D125" s="5"/>
      <c r="E125" s="5"/>
      <c r="F125" s="5"/>
      <c r="G125" s="5"/>
    </row>
    <row r="126" spans="1:7" ht="12" customHeight="1">
      <c r="A126" s="5"/>
      <c r="B126" s="5"/>
      <c r="C126" s="5"/>
      <c r="D126" s="5"/>
      <c r="E126" s="5"/>
      <c r="F126" s="5"/>
      <c r="G126" s="5"/>
    </row>
    <row r="127" spans="1:7" ht="12" customHeight="1">
      <c r="A127" s="5"/>
      <c r="B127" s="5"/>
      <c r="C127" s="5"/>
      <c r="D127" s="5"/>
      <c r="E127" s="5"/>
      <c r="F127" s="5"/>
      <c r="G127" s="5"/>
    </row>
    <row r="128" spans="1:7" ht="12" customHeight="1">
      <c r="A128" s="5"/>
      <c r="B128" s="5"/>
      <c r="C128" s="5"/>
      <c r="D128" s="5"/>
      <c r="E128" s="5"/>
      <c r="F128" s="5"/>
      <c r="G128" s="5"/>
    </row>
    <row r="129" spans="1:7" ht="12" customHeight="1">
      <c r="A129" s="5"/>
      <c r="B129" s="5"/>
      <c r="C129" s="5"/>
      <c r="D129" s="5"/>
      <c r="E129" s="5"/>
      <c r="F129" s="5"/>
      <c r="G129" s="5"/>
    </row>
    <row r="130" spans="1:7" ht="12" customHeight="1">
      <c r="A130" s="5"/>
      <c r="B130" s="5"/>
      <c r="C130" s="5"/>
      <c r="D130" s="5"/>
      <c r="E130" s="5"/>
      <c r="F130" s="5"/>
      <c r="G130" s="5"/>
    </row>
    <row r="131" spans="1:7" ht="12" customHeight="1">
      <c r="A131" s="5"/>
      <c r="B131" s="5"/>
      <c r="C131" s="5"/>
      <c r="D131" s="5"/>
      <c r="E131" s="5"/>
      <c r="F131" s="5"/>
      <c r="G131" s="5"/>
    </row>
    <row r="132" spans="1:7" ht="12" customHeight="1">
      <c r="A132" s="5"/>
      <c r="B132" s="5"/>
      <c r="C132" s="5"/>
      <c r="D132" s="5"/>
      <c r="E132" s="5"/>
      <c r="F132" s="5"/>
      <c r="G132" s="5"/>
    </row>
    <row r="133" spans="1:7" ht="12" customHeight="1">
      <c r="A133" s="5"/>
      <c r="B133" s="5"/>
      <c r="C133" s="5"/>
      <c r="D133" s="5"/>
      <c r="E133" s="5"/>
      <c r="F133" s="5"/>
      <c r="G133" s="5"/>
    </row>
    <row r="134" spans="1:7" ht="12" customHeight="1">
      <c r="A134" s="5"/>
      <c r="B134" s="5"/>
      <c r="C134" s="5"/>
      <c r="D134" s="5"/>
      <c r="E134" s="5"/>
      <c r="F134" s="5"/>
      <c r="G134" s="5"/>
    </row>
    <row r="135" spans="1:7" ht="12" customHeight="1">
      <c r="A135" s="5"/>
      <c r="B135" s="5"/>
      <c r="C135" s="5"/>
      <c r="D135" s="5"/>
      <c r="E135" s="5"/>
      <c r="F135" s="5"/>
      <c r="G135" s="5"/>
    </row>
    <row r="136" spans="1:7" ht="12" customHeight="1">
      <c r="A136" s="5"/>
      <c r="B136" s="5"/>
      <c r="C136" s="5"/>
      <c r="D136" s="5"/>
      <c r="E136" s="5"/>
      <c r="F136" s="5"/>
      <c r="G136" s="5"/>
    </row>
    <row r="137" spans="1:7" ht="12" customHeight="1">
      <c r="A137" s="5"/>
      <c r="B137" s="5"/>
      <c r="C137" s="5"/>
      <c r="D137" s="5"/>
      <c r="E137" s="5"/>
      <c r="F137" s="5"/>
      <c r="G137" s="5"/>
    </row>
    <row r="138" spans="1:7" ht="12" customHeight="1">
      <c r="A138" s="5"/>
      <c r="B138" s="5"/>
      <c r="C138" s="5"/>
      <c r="D138" s="5"/>
      <c r="E138" s="5"/>
      <c r="F138" s="5"/>
      <c r="G138" s="5"/>
    </row>
    <row r="139" spans="1:7" ht="12" customHeight="1">
      <c r="A139" s="5"/>
      <c r="B139" s="5"/>
      <c r="C139" s="5"/>
      <c r="D139" s="5"/>
      <c r="E139" s="5"/>
      <c r="F139" s="5"/>
      <c r="G139" s="5"/>
    </row>
    <row r="140" spans="1:7" ht="12" customHeight="1">
      <c r="A140" s="5"/>
      <c r="B140" s="5"/>
      <c r="C140" s="5"/>
      <c r="D140" s="5"/>
      <c r="E140" s="5"/>
      <c r="F140" s="5"/>
      <c r="G140" s="5"/>
    </row>
    <row r="141" spans="1:7" ht="12" customHeight="1">
      <c r="A141" s="5"/>
      <c r="B141" s="5"/>
      <c r="C141" s="5"/>
      <c r="D141" s="5"/>
      <c r="E141" s="5"/>
      <c r="F141" s="5"/>
      <c r="G141" s="5"/>
    </row>
    <row r="142" spans="1:7" ht="12" customHeight="1">
      <c r="A142" s="5"/>
      <c r="B142" s="5"/>
      <c r="C142" s="5"/>
      <c r="D142" s="5"/>
      <c r="E142" s="5"/>
      <c r="F142" s="5"/>
      <c r="G142" s="5"/>
    </row>
    <row r="143" spans="1:7" ht="12" customHeight="1">
      <c r="A143" s="5"/>
      <c r="B143" s="5"/>
      <c r="C143" s="5"/>
      <c r="D143" s="5"/>
      <c r="E143" s="5"/>
      <c r="F143" s="5"/>
      <c r="G143" s="5"/>
    </row>
    <row r="144" spans="1:7" ht="12" customHeight="1">
      <c r="A144" s="5"/>
      <c r="B144" s="5"/>
      <c r="C144" s="5"/>
      <c r="D144" s="5"/>
      <c r="E144" s="5"/>
      <c r="F144" s="5"/>
      <c r="G144" s="5"/>
    </row>
    <row r="145" spans="1:7" ht="12" customHeight="1">
      <c r="A145" s="5"/>
      <c r="B145" s="5"/>
      <c r="C145" s="5"/>
      <c r="D145" s="5"/>
      <c r="E145" s="5"/>
      <c r="F145" s="5"/>
      <c r="G145" s="5"/>
    </row>
    <row r="146" spans="1:7" ht="12" customHeight="1">
      <c r="A146" s="5"/>
      <c r="B146" s="5"/>
      <c r="C146" s="5"/>
      <c r="D146" s="5"/>
      <c r="E146" s="5"/>
      <c r="F146" s="5"/>
      <c r="G146" s="5"/>
    </row>
    <row r="147" spans="1:7" ht="12" customHeight="1">
      <c r="A147" s="5"/>
      <c r="B147" s="5"/>
      <c r="C147" s="5"/>
      <c r="D147" s="5"/>
      <c r="E147" s="5"/>
      <c r="F147" s="5"/>
      <c r="G147" s="5"/>
    </row>
    <row r="148" spans="1:7" ht="12" customHeight="1">
      <c r="A148" s="5"/>
      <c r="B148" s="5"/>
      <c r="C148" s="5"/>
      <c r="D148" s="5"/>
      <c r="E148" s="5"/>
      <c r="F148" s="5"/>
      <c r="G148" s="5"/>
    </row>
    <row r="149" spans="1:6" ht="14.25">
      <c r="A149" s="5"/>
      <c r="B149" s="5"/>
      <c r="C149" s="5"/>
      <c r="D149" s="5"/>
      <c r="E149" s="5"/>
      <c r="F149" s="5"/>
    </row>
    <row r="150" spans="1:6" ht="14.25">
      <c r="A150" s="5"/>
      <c r="B150" s="5"/>
      <c r="C150" s="5"/>
      <c r="D150" s="5"/>
      <c r="E150" s="5"/>
      <c r="F150" s="5"/>
    </row>
  </sheetData>
  <sheetProtection/>
  <mergeCells count="1">
    <mergeCell ref="B33:F33"/>
  </mergeCells>
  <printOptions horizontalCentered="1"/>
  <pageMargins left="0.7086614173228347" right="0.7086614173228347" top="0.7480314960629921" bottom="0.7480314960629921" header="0.31496062992125984" footer="0.31496062992125984"/>
  <pageSetup firstPageNumber="52" useFirstPageNumber="1" horizontalDpi="600" verticalDpi="600" orientation="portrait" paperSize="9" r:id="rId1"/>
  <headerFooter scaleWithDoc="0" alignWithMargins="0">
    <oddFooter>&amp;LTT001547&amp;R&amp;9&amp;X&amp;P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0"/>
  <sheetViews>
    <sheetView tabSelected="1" zoomScaleSheetLayoutView="100" workbookViewId="0" topLeftCell="A1">
      <selection activeCell="F5" sqref="F5"/>
    </sheetView>
  </sheetViews>
  <sheetFormatPr defaultColWidth="9.140625" defaultRowHeight="15"/>
  <cols>
    <col min="1" max="1" width="5.28125" style="3" customWidth="1"/>
    <col min="2" max="2" width="51.7109375" style="1" customWidth="1"/>
    <col min="3" max="3" width="5.00390625" style="1" customWidth="1"/>
    <col min="4" max="5" width="6.8515625" style="1" customWidth="1"/>
    <col min="6" max="6" width="11.28125" style="2" bestFit="1" customWidth="1"/>
    <col min="7" max="7" width="10.28125" style="14" customWidth="1"/>
    <col min="8" max="16384" width="9.140625" style="5" customWidth="1"/>
  </cols>
  <sheetData>
    <row r="1" spans="1:11" s="39" customFormat="1" ht="12" customHeight="1">
      <c r="A1" s="8" t="s">
        <v>75</v>
      </c>
      <c r="F1" s="86"/>
      <c r="G1" s="68"/>
      <c r="H1" s="68"/>
      <c r="I1" s="68"/>
      <c r="J1" s="68"/>
      <c r="K1" s="68"/>
    </row>
    <row r="2" spans="1:11" s="39" customFormat="1" ht="12" customHeight="1">
      <c r="A2" s="7" t="s">
        <v>230</v>
      </c>
      <c r="F2" s="86"/>
      <c r="G2" s="68"/>
      <c r="H2" s="68"/>
      <c r="I2" s="68"/>
      <c r="J2" s="68"/>
      <c r="K2" s="68"/>
    </row>
    <row r="3" spans="1:11" s="39" customFormat="1" ht="12" customHeight="1">
      <c r="A3" s="7" t="s">
        <v>270</v>
      </c>
      <c r="F3" s="86"/>
      <c r="G3" s="68"/>
      <c r="H3" s="68"/>
      <c r="I3" s="68"/>
      <c r="J3" s="68"/>
      <c r="K3" s="68"/>
    </row>
    <row r="4" spans="1:7" s="1" customFormat="1" ht="12" customHeight="1">
      <c r="A4" s="17"/>
      <c r="B4" s="39"/>
      <c r="C4" s="39"/>
      <c r="D4" s="39"/>
      <c r="E4" s="39"/>
      <c r="F4" s="4"/>
      <c r="G4" s="11"/>
    </row>
    <row r="5" spans="1:7" s="1" customFormat="1" ht="22.5">
      <c r="A5" s="32" t="s">
        <v>0</v>
      </c>
      <c r="B5" s="32" t="s">
        <v>1</v>
      </c>
      <c r="C5" s="32" t="s">
        <v>2</v>
      </c>
      <c r="D5" s="32" t="s">
        <v>3</v>
      </c>
      <c r="E5" s="32" t="s">
        <v>5</v>
      </c>
      <c r="F5" s="41" t="s">
        <v>269</v>
      </c>
      <c r="G5" s="11"/>
    </row>
    <row r="6" spans="1:7" s="3" customFormat="1" ht="11.25">
      <c r="A6" s="35" t="s">
        <v>7</v>
      </c>
      <c r="B6" s="35" t="s">
        <v>8</v>
      </c>
      <c r="C6" s="35" t="s">
        <v>9</v>
      </c>
      <c r="D6" s="35" t="s">
        <v>10</v>
      </c>
      <c r="E6" s="35" t="s">
        <v>11</v>
      </c>
      <c r="F6" s="38" t="s">
        <v>264</v>
      </c>
      <c r="G6" s="13"/>
    </row>
    <row r="7" spans="1:7" s="3" customFormat="1" ht="19.5" customHeight="1">
      <c r="A7" s="55">
        <v>1</v>
      </c>
      <c r="B7" s="54" t="s">
        <v>113</v>
      </c>
      <c r="C7" s="52"/>
      <c r="D7" s="52"/>
      <c r="E7" s="37"/>
      <c r="F7" s="131">
        <f>SUM(F8:F21)</f>
        <v>0</v>
      </c>
      <c r="G7" s="13"/>
    </row>
    <row r="8" spans="1:7" s="3" customFormat="1" ht="22.5">
      <c r="A8" s="47">
        <v>1.1</v>
      </c>
      <c r="B8" s="64" t="s">
        <v>187</v>
      </c>
      <c r="C8" s="65" t="s">
        <v>4</v>
      </c>
      <c r="D8" s="117">
        <v>1</v>
      </c>
      <c r="E8" s="117"/>
      <c r="F8" s="126">
        <f aca="true" t="shared" si="0" ref="F8:F18">(D8*E8)</f>
        <v>0</v>
      </c>
      <c r="G8" s="13"/>
    </row>
    <row r="9" spans="1:7" s="3" customFormat="1" ht="11.25">
      <c r="A9" s="47">
        <v>1.2</v>
      </c>
      <c r="B9" s="64" t="s">
        <v>188</v>
      </c>
      <c r="C9" s="65" t="s">
        <v>4</v>
      </c>
      <c r="D9" s="117">
        <v>1</v>
      </c>
      <c r="E9" s="117"/>
      <c r="F9" s="126">
        <f t="shared" si="0"/>
        <v>0</v>
      </c>
      <c r="G9" s="13"/>
    </row>
    <row r="10" spans="1:7" s="3" customFormat="1" ht="22.5">
      <c r="A10" s="47">
        <v>1.3</v>
      </c>
      <c r="B10" s="64" t="s">
        <v>189</v>
      </c>
      <c r="C10" s="65" t="s">
        <v>4</v>
      </c>
      <c r="D10" s="117">
        <v>3</v>
      </c>
      <c r="E10" s="117"/>
      <c r="F10" s="126">
        <f t="shared" si="0"/>
        <v>0</v>
      </c>
      <c r="G10" s="13"/>
    </row>
    <row r="11" spans="1:7" s="3" customFormat="1" ht="22.5">
      <c r="A11" s="47">
        <v>1.4</v>
      </c>
      <c r="B11" s="64" t="s">
        <v>190</v>
      </c>
      <c r="C11" s="65" t="s">
        <v>4</v>
      </c>
      <c r="D11" s="117">
        <v>33</v>
      </c>
      <c r="E11" s="117"/>
      <c r="F11" s="126">
        <f t="shared" si="0"/>
        <v>0</v>
      </c>
      <c r="G11" s="13"/>
    </row>
    <row r="12" spans="1:7" s="3" customFormat="1" ht="22.5">
      <c r="A12" s="47">
        <v>1.5</v>
      </c>
      <c r="B12" s="64" t="s">
        <v>191</v>
      </c>
      <c r="C12" s="65" t="s">
        <v>4</v>
      </c>
      <c r="D12" s="117">
        <v>24</v>
      </c>
      <c r="E12" s="117"/>
      <c r="F12" s="126">
        <f t="shared" si="0"/>
        <v>0</v>
      </c>
      <c r="G12" s="13"/>
    </row>
    <row r="13" spans="1:7" s="3" customFormat="1" ht="27" customHeight="1">
      <c r="A13" s="47">
        <v>1.6</v>
      </c>
      <c r="B13" s="64" t="s">
        <v>192</v>
      </c>
      <c r="C13" s="65" t="s">
        <v>4</v>
      </c>
      <c r="D13" s="117">
        <v>30</v>
      </c>
      <c r="E13" s="117"/>
      <c r="F13" s="126">
        <f t="shared" si="0"/>
        <v>0</v>
      </c>
      <c r="G13" s="13"/>
    </row>
    <row r="14" spans="1:7" s="3" customFormat="1" ht="45">
      <c r="A14" s="47">
        <v>1.7</v>
      </c>
      <c r="B14" s="64" t="s">
        <v>193</v>
      </c>
      <c r="C14" s="65" t="s">
        <v>4</v>
      </c>
      <c r="D14" s="117">
        <v>51</v>
      </c>
      <c r="E14" s="117"/>
      <c r="F14" s="126">
        <f t="shared" si="0"/>
        <v>0</v>
      </c>
      <c r="G14" s="13"/>
    </row>
    <row r="15" spans="1:7" s="3" customFormat="1" ht="27" customHeight="1">
      <c r="A15" s="47">
        <v>1.8</v>
      </c>
      <c r="B15" s="64" t="s">
        <v>194</v>
      </c>
      <c r="C15" s="65" t="s">
        <v>4</v>
      </c>
      <c r="D15" s="117">
        <v>34</v>
      </c>
      <c r="E15" s="117"/>
      <c r="F15" s="126">
        <f t="shared" si="0"/>
        <v>0</v>
      </c>
      <c r="G15" s="13"/>
    </row>
    <row r="16" spans="1:7" s="3" customFormat="1" ht="19.5" customHeight="1">
      <c r="A16" s="47">
        <v>1.9</v>
      </c>
      <c r="B16" s="64" t="s">
        <v>195</v>
      </c>
      <c r="C16" s="65" t="s">
        <v>31</v>
      </c>
      <c r="D16" s="117">
        <v>350</v>
      </c>
      <c r="E16" s="117"/>
      <c r="F16" s="126">
        <f t="shared" si="0"/>
        <v>0</v>
      </c>
      <c r="G16" s="13"/>
    </row>
    <row r="17" spans="1:7" s="3" customFormat="1" ht="24.75" customHeight="1">
      <c r="A17" s="63">
        <v>1.1</v>
      </c>
      <c r="B17" s="64" t="s">
        <v>196</v>
      </c>
      <c r="C17" s="65" t="s">
        <v>31</v>
      </c>
      <c r="D17" s="117">
        <v>600</v>
      </c>
      <c r="E17" s="117"/>
      <c r="F17" s="126">
        <f t="shared" si="0"/>
        <v>0</v>
      </c>
      <c r="G17" s="13"/>
    </row>
    <row r="18" spans="1:7" s="3" customFormat="1" ht="30" customHeight="1">
      <c r="A18" s="47">
        <v>1.11</v>
      </c>
      <c r="B18" s="64" t="s">
        <v>197</v>
      </c>
      <c r="C18" s="65" t="s">
        <v>31</v>
      </c>
      <c r="D18" s="117">
        <v>950</v>
      </c>
      <c r="E18" s="117"/>
      <c r="F18" s="126">
        <f t="shared" si="0"/>
        <v>0</v>
      </c>
      <c r="G18" s="13"/>
    </row>
    <row r="19" spans="1:7" s="3" customFormat="1" ht="30" customHeight="1">
      <c r="A19" s="47">
        <v>1.12</v>
      </c>
      <c r="B19" s="64" t="s">
        <v>198</v>
      </c>
      <c r="C19" s="65" t="s">
        <v>31</v>
      </c>
      <c r="D19" s="117">
        <v>480</v>
      </c>
      <c r="E19" s="117"/>
      <c r="F19" s="126">
        <f>(D19*E19)</f>
        <v>0</v>
      </c>
      <c r="G19" s="13"/>
    </row>
    <row r="20" spans="1:7" s="3" customFormat="1" ht="30" customHeight="1">
      <c r="A20" s="47">
        <v>1.13</v>
      </c>
      <c r="B20" s="64" t="s">
        <v>199</v>
      </c>
      <c r="C20" s="65" t="s">
        <v>4</v>
      </c>
      <c r="D20" s="117">
        <v>140</v>
      </c>
      <c r="E20" s="117"/>
      <c r="F20" s="126">
        <f>(D20*E20)</f>
        <v>0</v>
      </c>
      <c r="G20" s="13"/>
    </row>
    <row r="21" spans="1:7" s="3" customFormat="1" ht="30" customHeight="1">
      <c r="A21" s="47">
        <v>1.14</v>
      </c>
      <c r="B21" s="64" t="s">
        <v>200</v>
      </c>
      <c r="C21" s="65" t="s">
        <v>4</v>
      </c>
      <c r="D21" s="117">
        <v>26</v>
      </c>
      <c r="E21" s="117"/>
      <c r="F21" s="126">
        <f>(D21*E21)</f>
        <v>0</v>
      </c>
      <c r="G21" s="13"/>
    </row>
    <row r="22" spans="1:7" s="3" customFormat="1" ht="30" customHeight="1">
      <c r="A22" s="55">
        <v>2</v>
      </c>
      <c r="B22" s="59" t="s">
        <v>114</v>
      </c>
      <c r="C22" s="52"/>
      <c r="D22" s="132"/>
      <c r="E22" s="133"/>
      <c r="F22" s="131">
        <f>SUM(F23:F30)</f>
        <v>0</v>
      </c>
      <c r="G22" s="13"/>
    </row>
    <row r="23" spans="1:7" s="3" customFormat="1" ht="30" customHeight="1">
      <c r="A23" s="47">
        <v>2.1</v>
      </c>
      <c r="B23" s="64" t="s">
        <v>201</v>
      </c>
      <c r="C23" s="65" t="s">
        <v>4</v>
      </c>
      <c r="D23" s="117">
        <v>5</v>
      </c>
      <c r="E23" s="117"/>
      <c r="F23" s="126">
        <f aca="true" t="shared" si="1" ref="F23:F30">(D23*E23)</f>
        <v>0</v>
      </c>
      <c r="G23" s="13"/>
    </row>
    <row r="24" spans="1:7" s="3" customFormat="1" ht="30" customHeight="1">
      <c r="A24" s="47">
        <v>2.2</v>
      </c>
      <c r="B24" s="64" t="s">
        <v>122</v>
      </c>
      <c r="C24" s="65" t="s">
        <v>4</v>
      </c>
      <c r="D24" s="117">
        <v>138</v>
      </c>
      <c r="E24" s="117"/>
      <c r="F24" s="126">
        <f t="shared" si="1"/>
        <v>0</v>
      </c>
      <c r="G24" s="13"/>
    </row>
    <row r="25" spans="1:7" s="3" customFormat="1" ht="30" customHeight="1">
      <c r="A25" s="47">
        <v>2.3</v>
      </c>
      <c r="B25" s="64" t="s">
        <v>202</v>
      </c>
      <c r="C25" s="65" t="s">
        <v>4</v>
      </c>
      <c r="D25" s="117">
        <v>34</v>
      </c>
      <c r="E25" s="117"/>
      <c r="F25" s="126">
        <f t="shared" si="1"/>
        <v>0</v>
      </c>
      <c r="G25" s="13"/>
    </row>
    <row r="26" spans="1:7" s="3" customFormat="1" ht="30" customHeight="1">
      <c r="A26" s="47">
        <v>2.4</v>
      </c>
      <c r="B26" s="64" t="s">
        <v>123</v>
      </c>
      <c r="C26" s="65" t="s">
        <v>4</v>
      </c>
      <c r="D26" s="117">
        <v>172</v>
      </c>
      <c r="E26" s="117"/>
      <c r="F26" s="126">
        <f t="shared" si="1"/>
        <v>0</v>
      </c>
      <c r="G26" s="13"/>
    </row>
    <row r="27" spans="1:7" s="3" customFormat="1" ht="30" customHeight="1">
      <c r="A27" s="47">
        <v>2.5</v>
      </c>
      <c r="B27" s="64" t="s">
        <v>203</v>
      </c>
      <c r="C27" s="65" t="s">
        <v>31</v>
      </c>
      <c r="D27" s="117">
        <v>1180</v>
      </c>
      <c r="E27" s="117"/>
      <c r="F27" s="126">
        <f t="shared" si="1"/>
        <v>0</v>
      </c>
      <c r="G27" s="13"/>
    </row>
    <row r="28" spans="1:7" s="3" customFormat="1" ht="30" customHeight="1">
      <c r="A28" s="47">
        <v>2.6</v>
      </c>
      <c r="B28" s="64" t="s">
        <v>204</v>
      </c>
      <c r="C28" s="65" t="s">
        <v>31</v>
      </c>
      <c r="D28" s="117">
        <v>1200</v>
      </c>
      <c r="E28" s="117"/>
      <c r="F28" s="126">
        <f t="shared" si="1"/>
        <v>0</v>
      </c>
      <c r="G28" s="13"/>
    </row>
    <row r="29" spans="1:7" s="3" customFormat="1" ht="30" customHeight="1">
      <c r="A29" s="47">
        <v>2.7</v>
      </c>
      <c r="B29" s="64" t="s">
        <v>205</v>
      </c>
      <c r="C29" s="65" t="s">
        <v>4</v>
      </c>
      <c r="D29" s="117">
        <v>166</v>
      </c>
      <c r="E29" s="117"/>
      <c r="F29" s="126">
        <f t="shared" si="1"/>
        <v>0</v>
      </c>
      <c r="G29" s="13"/>
    </row>
    <row r="30" spans="1:7" s="3" customFormat="1" ht="30" customHeight="1">
      <c r="A30" s="47">
        <v>2.8</v>
      </c>
      <c r="B30" s="64" t="s">
        <v>206</v>
      </c>
      <c r="C30" s="65" t="s">
        <v>4</v>
      </c>
      <c r="D30" s="117">
        <v>166</v>
      </c>
      <c r="E30" s="117"/>
      <c r="F30" s="126">
        <f t="shared" si="1"/>
        <v>0</v>
      </c>
      <c r="G30" s="13"/>
    </row>
    <row r="31" spans="1:7" s="3" customFormat="1" ht="19.5" customHeight="1">
      <c r="A31" s="55">
        <v>3</v>
      </c>
      <c r="B31" s="54" t="s">
        <v>115</v>
      </c>
      <c r="C31" s="52"/>
      <c r="D31" s="132"/>
      <c r="E31" s="133"/>
      <c r="F31" s="131">
        <f>SUM(F32:F49)</f>
        <v>0</v>
      </c>
      <c r="G31" s="13"/>
    </row>
    <row r="32" spans="1:7" s="3" customFormat="1" ht="19.5" customHeight="1">
      <c r="A32" s="47">
        <v>3.1</v>
      </c>
      <c r="B32" s="64" t="s">
        <v>124</v>
      </c>
      <c r="C32" s="65" t="s">
        <v>4</v>
      </c>
      <c r="D32" s="117">
        <v>1</v>
      </c>
      <c r="E32" s="117"/>
      <c r="F32" s="126">
        <f>D32*E32</f>
        <v>0</v>
      </c>
      <c r="G32" s="13"/>
    </row>
    <row r="33" spans="1:7" s="3" customFormat="1" ht="11.25">
      <c r="A33" s="47">
        <v>3.2</v>
      </c>
      <c r="B33" s="64" t="s">
        <v>207</v>
      </c>
      <c r="C33" s="65" t="s">
        <v>4</v>
      </c>
      <c r="D33" s="117">
        <v>1</v>
      </c>
      <c r="E33" s="117"/>
      <c r="F33" s="126">
        <f>D33*E33</f>
        <v>0</v>
      </c>
      <c r="G33" s="13"/>
    </row>
    <row r="34" spans="1:7" s="3" customFormat="1" ht="11.25">
      <c r="A34" s="47">
        <v>3.3</v>
      </c>
      <c r="B34" s="64" t="s">
        <v>208</v>
      </c>
      <c r="C34" s="65" t="s">
        <v>4</v>
      </c>
      <c r="D34" s="117">
        <v>2</v>
      </c>
      <c r="E34" s="117"/>
      <c r="F34" s="126">
        <f>D34*E34</f>
        <v>0</v>
      </c>
      <c r="G34" s="13"/>
    </row>
    <row r="35" spans="1:7" s="3" customFormat="1" ht="33.75">
      <c r="A35" s="47">
        <v>3.4</v>
      </c>
      <c r="B35" s="64" t="s">
        <v>209</v>
      </c>
      <c r="C35" s="65" t="s">
        <v>4</v>
      </c>
      <c r="D35" s="117">
        <v>16</v>
      </c>
      <c r="E35" s="117"/>
      <c r="F35" s="126">
        <f>D35*E35</f>
        <v>0</v>
      </c>
      <c r="G35" s="13"/>
    </row>
    <row r="36" spans="1:7" s="3" customFormat="1" ht="27" customHeight="1">
      <c r="A36" s="47">
        <v>3.5</v>
      </c>
      <c r="B36" s="64" t="s">
        <v>210</v>
      </c>
      <c r="C36" s="65" t="s">
        <v>4</v>
      </c>
      <c r="D36" s="117">
        <v>27</v>
      </c>
      <c r="E36" s="117"/>
      <c r="F36" s="126">
        <f>D36*E36</f>
        <v>0</v>
      </c>
      <c r="G36" s="13"/>
    </row>
    <row r="37" spans="1:7" s="3" customFormat="1" ht="27" customHeight="1">
      <c r="A37" s="47">
        <v>3.6</v>
      </c>
      <c r="B37" s="64" t="s">
        <v>211</v>
      </c>
      <c r="C37" s="65" t="s">
        <v>4</v>
      </c>
      <c r="D37" s="117">
        <v>27</v>
      </c>
      <c r="E37" s="117"/>
      <c r="F37" s="126">
        <f aca="true" t="shared" si="2" ref="F37:F49">D37*E37</f>
        <v>0</v>
      </c>
      <c r="G37" s="13"/>
    </row>
    <row r="38" spans="1:7" s="3" customFormat="1" ht="27" customHeight="1">
      <c r="A38" s="47">
        <v>3.7</v>
      </c>
      <c r="B38" s="64" t="s">
        <v>212</v>
      </c>
      <c r="C38" s="65" t="s">
        <v>4</v>
      </c>
      <c r="D38" s="117">
        <v>24</v>
      </c>
      <c r="E38" s="117"/>
      <c r="F38" s="126">
        <f t="shared" si="2"/>
        <v>0</v>
      </c>
      <c r="G38" s="13"/>
    </row>
    <row r="39" spans="1:7" s="3" customFormat="1" ht="27" customHeight="1">
      <c r="A39" s="47">
        <v>3.8</v>
      </c>
      <c r="B39" s="64" t="s">
        <v>213</v>
      </c>
      <c r="C39" s="65" t="s">
        <v>4</v>
      </c>
      <c r="D39" s="117">
        <v>24</v>
      </c>
      <c r="E39" s="117"/>
      <c r="F39" s="126">
        <f t="shared" si="2"/>
        <v>0</v>
      </c>
      <c r="G39" s="13"/>
    </row>
    <row r="40" spans="1:7" s="3" customFormat="1" ht="19.5" customHeight="1">
      <c r="A40" s="47">
        <v>3.9</v>
      </c>
      <c r="B40" s="64" t="s">
        <v>214</v>
      </c>
      <c r="C40" s="65" t="s">
        <v>31</v>
      </c>
      <c r="D40" s="117">
        <v>1390</v>
      </c>
      <c r="E40" s="117"/>
      <c r="F40" s="126">
        <f t="shared" si="2"/>
        <v>0</v>
      </c>
      <c r="G40" s="13"/>
    </row>
    <row r="41" spans="1:7" s="3" customFormat="1" ht="19.5" customHeight="1">
      <c r="A41" s="63">
        <v>3.1</v>
      </c>
      <c r="B41" s="64" t="s">
        <v>215</v>
      </c>
      <c r="C41" s="65" t="s">
        <v>31</v>
      </c>
      <c r="D41" s="117">
        <v>1475</v>
      </c>
      <c r="E41" s="117"/>
      <c r="F41" s="126">
        <f t="shared" si="2"/>
        <v>0</v>
      </c>
      <c r="G41" s="13"/>
    </row>
    <row r="42" spans="1:7" s="3" customFormat="1" ht="27.75" customHeight="1">
      <c r="A42" s="47">
        <v>3.11</v>
      </c>
      <c r="B42" s="64" t="s">
        <v>216</v>
      </c>
      <c r="C42" s="65" t="s">
        <v>31</v>
      </c>
      <c r="D42" s="117">
        <v>450</v>
      </c>
      <c r="E42" s="117"/>
      <c r="F42" s="126">
        <f t="shared" si="2"/>
        <v>0</v>
      </c>
      <c r="G42" s="13"/>
    </row>
    <row r="43" spans="1:7" s="3" customFormat="1" ht="30" customHeight="1">
      <c r="A43" s="47">
        <v>3.12</v>
      </c>
      <c r="B43" s="64" t="s">
        <v>125</v>
      </c>
      <c r="C43" s="65" t="s">
        <v>31</v>
      </c>
      <c r="D43" s="117">
        <v>450</v>
      </c>
      <c r="E43" s="117"/>
      <c r="F43" s="126">
        <f t="shared" si="2"/>
        <v>0</v>
      </c>
      <c r="G43" s="13"/>
    </row>
    <row r="44" spans="1:7" s="3" customFormat="1" ht="19.5" customHeight="1">
      <c r="A44" s="47">
        <v>3.13</v>
      </c>
      <c r="B44" s="64" t="s">
        <v>217</v>
      </c>
      <c r="C44" s="65" t="s">
        <v>31</v>
      </c>
      <c r="D44" s="117">
        <v>35</v>
      </c>
      <c r="E44" s="117"/>
      <c r="F44" s="126">
        <f t="shared" si="2"/>
        <v>0</v>
      </c>
      <c r="G44" s="13"/>
    </row>
    <row r="45" spans="1:7" s="3" customFormat="1" ht="19.5" customHeight="1">
      <c r="A45" s="47">
        <v>3.14</v>
      </c>
      <c r="B45" s="64" t="s">
        <v>218</v>
      </c>
      <c r="C45" s="65" t="s">
        <v>31</v>
      </c>
      <c r="D45" s="117">
        <v>50</v>
      </c>
      <c r="E45" s="117"/>
      <c r="F45" s="126">
        <f t="shared" si="2"/>
        <v>0</v>
      </c>
      <c r="G45" s="13"/>
    </row>
    <row r="46" spans="1:7" s="3" customFormat="1" ht="27" customHeight="1">
      <c r="A46" s="63">
        <v>3.15</v>
      </c>
      <c r="B46" s="64" t="s">
        <v>126</v>
      </c>
      <c r="C46" s="65" t="s">
        <v>31</v>
      </c>
      <c r="D46" s="117">
        <v>120</v>
      </c>
      <c r="E46" s="117"/>
      <c r="F46" s="126">
        <f t="shared" si="2"/>
        <v>0</v>
      </c>
      <c r="G46" s="13"/>
    </row>
    <row r="47" spans="1:7" s="3" customFormat="1" ht="27" customHeight="1">
      <c r="A47" s="47">
        <v>3.16</v>
      </c>
      <c r="B47" s="64" t="s">
        <v>127</v>
      </c>
      <c r="C47" s="65" t="s">
        <v>31</v>
      </c>
      <c r="D47" s="117">
        <v>20</v>
      </c>
      <c r="E47" s="117"/>
      <c r="F47" s="126">
        <f t="shared" si="2"/>
        <v>0</v>
      </c>
      <c r="G47" s="13"/>
    </row>
    <row r="48" spans="1:7" s="3" customFormat="1" ht="27" customHeight="1">
      <c r="A48" s="47">
        <v>3.17</v>
      </c>
      <c r="B48" s="64" t="s">
        <v>219</v>
      </c>
      <c r="C48" s="65" t="s">
        <v>31</v>
      </c>
      <c r="D48" s="117">
        <v>130</v>
      </c>
      <c r="E48" s="117"/>
      <c r="F48" s="126">
        <f t="shared" si="2"/>
        <v>0</v>
      </c>
      <c r="G48" s="13"/>
    </row>
    <row r="49" spans="1:7" s="3" customFormat="1" ht="22.5">
      <c r="A49" s="47">
        <v>3.18</v>
      </c>
      <c r="B49" s="64" t="s">
        <v>128</v>
      </c>
      <c r="C49" s="65" t="s">
        <v>31</v>
      </c>
      <c r="D49" s="117">
        <v>80</v>
      </c>
      <c r="E49" s="117"/>
      <c r="F49" s="126">
        <f t="shared" si="2"/>
        <v>0</v>
      </c>
      <c r="G49" s="13"/>
    </row>
    <row r="50" spans="1:7" s="3" customFormat="1" ht="22.5">
      <c r="A50" s="55">
        <v>4</v>
      </c>
      <c r="B50" s="59" t="s">
        <v>116</v>
      </c>
      <c r="C50" s="52"/>
      <c r="D50" s="130"/>
      <c r="E50" s="133"/>
      <c r="F50" s="131">
        <f>SUM(F51:F62)</f>
        <v>0</v>
      </c>
      <c r="G50" s="13"/>
    </row>
    <row r="51" spans="1:7" s="3" customFormat="1" ht="19.5" customHeight="1">
      <c r="A51" s="47">
        <v>4.1</v>
      </c>
      <c r="B51" s="64" t="s">
        <v>129</v>
      </c>
      <c r="C51" s="65" t="s">
        <v>4</v>
      </c>
      <c r="D51" s="117">
        <v>1</v>
      </c>
      <c r="E51" s="117"/>
      <c r="F51" s="126">
        <f aca="true" t="shared" si="3" ref="F51:F62">(D51*E51)</f>
        <v>0</v>
      </c>
      <c r="G51" s="13"/>
    </row>
    <row r="52" spans="1:7" s="3" customFormat="1" ht="19.5" customHeight="1">
      <c r="A52" s="47">
        <v>4.2</v>
      </c>
      <c r="B52" s="64" t="s">
        <v>220</v>
      </c>
      <c r="C52" s="65" t="s">
        <v>4</v>
      </c>
      <c r="D52" s="117">
        <v>3</v>
      </c>
      <c r="E52" s="117"/>
      <c r="F52" s="126">
        <f t="shared" si="3"/>
        <v>0</v>
      </c>
      <c r="G52" s="13"/>
    </row>
    <row r="53" spans="1:7" s="3" customFormat="1" ht="19.5" customHeight="1">
      <c r="A53" s="47">
        <v>4.3</v>
      </c>
      <c r="B53" s="64" t="s">
        <v>130</v>
      </c>
      <c r="C53" s="65" t="s">
        <v>4</v>
      </c>
      <c r="D53" s="117">
        <v>16</v>
      </c>
      <c r="E53" s="117"/>
      <c r="F53" s="126">
        <f t="shared" si="3"/>
        <v>0</v>
      </c>
      <c r="G53" s="13"/>
    </row>
    <row r="54" spans="1:7" s="3" customFormat="1" ht="19.5" customHeight="1">
      <c r="A54" s="47">
        <v>4.4</v>
      </c>
      <c r="B54" s="64" t="s">
        <v>205</v>
      </c>
      <c r="C54" s="65" t="s">
        <v>4</v>
      </c>
      <c r="D54" s="117">
        <v>48</v>
      </c>
      <c r="E54" s="117"/>
      <c r="F54" s="126">
        <f t="shared" si="3"/>
        <v>0</v>
      </c>
      <c r="G54" s="13"/>
    </row>
    <row r="55" spans="1:7" s="3" customFormat="1" ht="27" customHeight="1">
      <c r="A55" s="47">
        <v>4.5</v>
      </c>
      <c r="B55" s="64" t="s">
        <v>221</v>
      </c>
      <c r="C55" s="65" t="s">
        <v>31</v>
      </c>
      <c r="D55" s="117">
        <v>2500</v>
      </c>
      <c r="E55" s="117"/>
      <c r="F55" s="126">
        <f t="shared" si="3"/>
        <v>0</v>
      </c>
      <c r="G55" s="13"/>
    </row>
    <row r="56" spans="1:7" s="3" customFormat="1" ht="27" customHeight="1">
      <c r="A56" s="47">
        <v>4.6</v>
      </c>
      <c r="B56" s="64" t="s">
        <v>222</v>
      </c>
      <c r="C56" s="65" t="s">
        <v>31</v>
      </c>
      <c r="D56" s="117">
        <v>1300</v>
      </c>
      <c r="E56" s="117"/>
      <c r="F56" s="126">
        <f t="shared" si="3"/>
        <v>0</v>
      </c>
      <c r="G56" s="13"/>
    </row>
    <row r="57" spans="1:7" s="3" customFormat="1" ht="22.5">
      <c r="A57" s="47">
        <v>4.7</v>
      </c>
      <c r="B57" s="64" t="s">
        <v>223</v>
      </c>
      <c r="C57" s="65" t="s">
        <v>31</v>
      </c>
      <c r="D57" s="117">
        <v>50</v>
      </c>
      <c r="E57" s="117"/>
      <c r="F57" s="126">
        <f t="shared" si="3"/>
        <v>0</v>
      </c>
      <c r="G57" s="13"/>
    </row>
    <row r="58" spans="1:7" s="3" customFormat="1" ht="11.25">
      <c r="A58" s="47">
        <v>4.8</v>
      </c>
      <c r="B58" s="64" t="s">
        <v>224</v>
      </c>
      <c r="C58" s="65" t="s">
        <v>4</v>
      </c>
      <c r="D58" s="117">
        <v>64</v>
      </c>
      <c r="E58" s="117"/>
      <c r="F58" s="126">
        <f t="shared" si="3"/>
        <v>0</v>
      </c>
      <c r="G58" s="13"/>
    </row>
    <row r="59" spans="1:7" s="3" customFormat="1" ht="11.25">
      <c r="A59" s="47">
        <v>4.9</v>
      </c>
      <c r="B59" s="64" t="s">
        <v>225</v>
      </c>
      <c r="C59" s="65" t="s">
        <v>4</v>
      </c>
      <c r="D59" s="117">
        <v>110</v>
      </c>
      <c r="E59" s="117"/>
      <c r="F59" s="126">
        <f t="shared" si="3"/>
        <v>0</v>
      </c>
      <c r="G59" s="13"/>
    </row>
    <row r="60" spans="1:7" s="3" customFormat="1" ht="11.25">
      <c r="A60" s="63">
        <v>4.1</v>
      </c>
      <c r="B60" s="64" t="s">
        <v>226</v>
      </c>
      <c r="C60" s="65" t="s">
        <v>4</v>
      </c>
      <c r="D60" s="117">
        <v>2</v>
      </c>
      <c r="E60" s="117"/>
      <c r="F60" s="126">
        <f t="shared" si="3"/>
        <v>0</v>
      </c>
      <c r="G60" s="13"/>
    </row>
    <row r="61" spans="1:7" s="3" customFormat="1" ht="19.5" customHeight="1">
      <c r="A61" s="47">
        <v>4.11</v>
      </c>
      <c r="B61" s="64" t="s">
        <v>131</v>
      </c>
      <c r="C61" s="65" t="s">
        <v>4</v>
      </c>
      <c r="D61" s="117">
        <v>294</v>
      </c>
      <c r="E61" s="117"/>
      <c r="F61" s="126">
        <f t="shared" si="3"/>
        <v>0</v>
      </c>
      <c r="G61" s="13"/>
    </row>
    <row r="62" spans="1:7" s="3" customFormat="1" ht="19.5" customHeight="1">
      <c r="A62" s="47">
        <v>4.12</v>
      </c>
      <c r="B62" s="64" t="s">
        <v>132</v>
      </c>
      <c r="C62" s="65" t="s">
        <v>31</v>
      </c>
      <c r="D62" s="117">
        <v>350</v>
      </c>
      <c r="E62" s="117"/>
      <c r="F62" s="126">
        <f t="shared" si="3"/>
        <v>0</v>
      </c>
      <c r="G62" s="13"/>
    </row>
    <row r="63" spans="1:7" s="3" customFormat="1" ht="24" customHeight="1">
      <c r="A63" s="55">
        <v>5</v>
      </c>
      <c r="B63" s="59" t="s">
        <v>117</v>
      </c>
      <c r="C63" s="52"/>
      <c r="D63" s="130"/>
      <c r="E63" s="133"/>
      <c r="F63" s="131">
        <f>SUM(F64:F67)</f>
        <v>0</v>
      </c>
      <c r="G63" s="13"/>
    </row>
    <row r="64" spans="1:7" ht="27" customHeight="1">
      <c r="A64" s="47">
        <v>5.1</v>
      </c>
      <c r="B64" s="64" t="s">
        <v>133</v>
      </c>
      <c r="C64" s="65" t="s">
        <v>31</v>
      </c>
      <c r="D64" s="117">
        <v>780</v>
      </c>
      <c r="E64" s="117"/>
      <c r="F64" s="126">
        <f>(D64*E64)</f>
        <v>0</v>
      </c>
      <c r="G64" s="5"/>
    </row>
    <row r="65" spans="1:7" ht="19.5" customHeight="1">
      <c r="A65" s="47">
        <v>5.2</v>
      </c>
      <c r="B65" s="64" t="s">
        <v>134</v>
      </c>
      <c r="C65" s="65" t="s">
        <v>31</v>
      </c>
      <c r="D65" s="117">
        <v>50</v>
      </c>
      <c r="E65" s="117"/>
      <c r="F65" s="126">
        <f>(D65*E65)</f>
        <v>0</v>
      </c>
      <c r="G65" s="5"/>
    </row>
    <row r="66" spans="1:7" ht="19.5" customHeight="1">
      <c r="A66" s="47">
        <v>5.3</v>
      </c>
      <c r="B66" s="64" t="s">
        <v>135</v>
      </c>
      <c r="C66" s="65" t="s">
        <v>4</v>
      </c>
      <c r="D66" s="117">
        <v>15</v>
      </c>
      <c r="E66" s="117"/>
      <c r="F66" s="126">
        <f>(D66*E66)</f>
        <v>0</v>
      </c>
      <c r="G66" s="5"/>
    </row>
    <row r="67" spans="1:7" ht="19.5" customHeight="1">
      <c r="A67" s="47">
        <v>5.4</v>
      </c>
      <c r="B67" s="64" t="s">
        <v>136</v>
      </c>
      <c r="C67" s="65" t="s">
        <v>4</v>
      </c>
      <c r="D67" s="117">
        <v>390</v>
      </c>
      <c r="E67" s="117"/>
      <c r="F67" s="126">
        <f>(D67*E67)</f>
        <v>0</v>
      </c>
      <c r="G67" s="5"/>
    </row>
    <row r="68" spans="1:7" ht="24" customHeight="1">
      <c r="A68" s="55">
        <v>6</v>
      </c>
      <c r="B68" s="59" t="s">
        <v>118</v>
      </c>
      <c r="C68" s="52"/>
      <c r="D68" s="130"/>
      <c r="E68" s="133"/>
      <c r="F68" s="131">
        <f>SUM(F69:F72)</f>
        <v>0</v>
      </c>
      <c r="G68" s="5"/>
    </row>
    <row r="69" spans="1:7" ht="19.5" customHeight="1">
      <c r="A69" s="47">
        <v>6.1</v>
      </c>
      <c r="B69" s="64" t="s">
        <v>140</v>
      </c>
      <c r="C69" s="65" t="s">
        <v>31</v>
      </c>
      <c r="D69" s="117">
        <v>780</v>
      </c>
      <c r="E69" s="117"/>
      <c r="F69" s="126">
        <f>(D69*E69)</f>
        <v>0</v>
      </c>
      <c r="G69" s="5"/>
    </row>
    <row r="70" spans="1:7" ht="19.5" customHeight="1">
      <c r="A70" s="47">
        <v>6.2</v>
      </c>
      <c r="B70" s="64" t="s">
        <v>141</v>
      </c>
      <c r="C70" s="65" t="s">
        <v>31</v>
      </c>
      <c r="D70" s="117">
        <v>50</v>
      </c>
      <c r="E70" s="117"/>
      <c r="F70" s="126">
        <f>(D70*E70)</f>
        <v>0</v>
      </c>
      <c r="G70" s="5"/>
    </row>
    <row r="71" spans="1:7" ht="19.5" customHeight="1">
      <c r="A71" s="47">
        <v>6.3</v>
      </c>
      <c r="B71" s="64" t="s">
        <v>142</v>
      </c>
      <c r="C71" s="65" t="s">
        <v>4</v>
      </c>
      <c r="D71" s="117">
        <v>15</v>
      </c>
      <c r="E71" s="117"/>
      <c r="F71" s="126">
        <f>(D71*E71)</f>
        <v>0</v>
      </c>
      <c r="G71" s="5"/>
    </row>
    <row r="72" spans="1:7" ht="27" customHeight="1">
      <c r="A72" s="47">
        <v>6.4</v>
      </c>
      <c r="B72" s="64" t="s">
        <v>227</v>
      </c>
      <c r="C72" s="65" t="s">
        <v>31</v>
      </c>
      <c r="D72" s="117">
        <v>100</v>
      </c>
      <c r="E72" s="117"/>
      <c r="F72" s="126">
        <f>(D72*E72)</f>
        <v>0</v>
      </c>
      <c r="G72" s="5"/>
    </row>
    <row r="73" spans="1:7" ht="19.5" customHeight="1">
      <c r="A73" s="55">
        <v>7</v>
      </c>
      <c r="B73" s="54" t="s">
        <v>119</v>
      </c>
      <c r="C73" s="52"/>
      <c r="D73" s="130"/>
      <c r="E73" s="133"/>
      <c r="F73" s="131">
        <f>SUM(F74:F77)</f>
        <v>0</v>
      </c>
      <c r="G73" s="5"/>
    </row>
    <row r="74" spans="1:7" ht="19.5" customHeight="1">
      <c r="A74" s="47">
        <v>7.1</v>
      </c>
      <c r="B74" s="64" t="s">
        <v>143</v>
      </c>
      <c r="C74" s="65" t="s">
        <v>4</v>
      </c>
      <c r="D74" s="117">
        <v>1</v>
      </c>
      <c r="E74" s="117"/>
      <c r="F74" s="126">
        <f>(D74*E74)</f>
        <v>0</v>
      </c>
      <c r="G74" s="5"/>
    </row>
    <row r="75" spans="1:7" ht="19.5" customHeight="1">
      <c r="A75" s="47">
        <v>7.2</v>
      </c>
      <c r="B75" s="64" t="s">
        <v>144</v>
      </c>
      <c r="C75" s="65" t="s">
        <v>4</v>
      </c>
      <c r="D75" s="117">
        <v>98</v>
      </c>
      <c r="E75" s="117"/>
      <c r="F75" s="126">
        <f>(D75*E75)</f>
        <v>0</v>
      </c>
      <c r="G75" s="5"/>
    </row>
    <row r="76" spans="1:7" ht="19.5" customHeight="1">
      <c r="A76" s="47">
        <v>7.3</v>
      </c>
      <c r="B76" s="64" t="s">
        <v>145</v>
      </c>
      <c r="C76" s="65" t="s">
        <v>4</v>
      </c>
      <c r="D76" s="117">
        <v>12</v>
      </c>
      <c r="E76" s="117"/>
      <c r="F76" s="126">
        <f>(D76*E76)</f>
        <v>0</v>
      </c>
      <c r="G76" s="5"/>
    </row>
    <row r="77" spans="1:7" ht="19.5" customHeight="1">
      <c r="A77" s="47">
        <v>7.4</v>
      </c>
      <c r="B77" s="64" t="s">
        <v>146</v>
      </c>
      <c r="C77" s="65" t="s">
        <v>31</v>
      </c>
      <c r="D77" s="117">
        <v>900</v>
      </c>
      <c r="E77" s="117"/>
      <c r="F77" s="126">
        <f>(D77*E77)</f>
        <v>0</v>
      </c>
      <c r="G77" s="5"/>
    </row>
    <row r="78" spans="1:7" ht="19.5" customHeight="1">
      <c r="A78" s="55">
        <v>8</v>
      </c>
      <c r="B78" s="54" t="s">
        <v>120</v>
      </c>
      <c r="C78" s="52"/>
      <c r="D78" s="130"/>
      <c r="E78" s="133"/>
      <c r="F78" s="131">
        <f>SUM(F79:F83)</f>
        <v>0</v>
      </c>
      <c r="G78" s="5"/>
    </row>
    <row r="79" spans="1:7" ht="19.5" customHeight="1">
      <c r="A79" s="47">
        <v>8.1</v>
      </c>
      <c r="B79" s="64" t="s">
        <v>147</v>
      </c>
      <c r="C79" s="65" t="s">
        <v>152</v>
      </c>
      <c r="D79" s="117">
        <v>8</v>
      </c>
      <c r="E79" s="117"/>
      <c r="F79" s="126">
        <f>(D79*E79)</f>
        <v>0</v>
      </c>
      <c r="G79" s="5"/>
    </row>
    <row r="80" spans="1:7" ht="19.5" customHeight="1">
      <c r="A80" s="47">
        <v>8.2</v>
      </c>
      <c r="B80" s="64" t="s">
        <v>148</v>
      </c>
      <c r="C80" s="65" t="s">
        <v>152</v>
      </c>
      <c r="D80" s="117">
        <v>8</v>
      </c>
      <c r="E80" s="117"/>
      <c r="F80" s="126">
        <f>(D80*E80)</f>
        <v>0</v>
      </c>
      <c r="G80" s="5"/>
    </row>
    <row r="81" spans="1:7" ht="19.5" customHeight="1">
      <c r="A81" s="47">
        <v>8.3</v>
      </c>
      <c r="B81" s="64" t="s">
        <v>149</v>
      </c>
      <c r="C81" s="65" t="s">
        <v>152</v>
      </c>
      <c r="D81" s="117">
        <v>8</v>
      </c>
      <c r="E81" s="117"/>
      <c r="F81" s="126">
        <f>(D81*E81)</f>
        <v>0</v>
      </c>
      <c r="G81" s="5"/>
    </row>
    <row r="82" spans="1:7" ht="14.25">
      <c r="A82" s="47">
        <v>8.4</v>
      </c>
      <c r="B82" s="64" t="s">
        <v>150</v>
      </c>
      <c r="C82" s="65" t="s">
        <v>152</v>
      </c>
      <c r="D82" s="117">
        <v>8</v>
      </c>
      <c r="E82" s="117"/>
      <c r="F82" s="126">
        <f>(D82*E82)</f>
        <v>0</v>
      </c>
      <c r="G82" s="5"/>
    </row>
    <row r="83" spans="1:7" ht="22.5">
      <c r="A83" s="47">
        <v>8.5</v>
      </c>
      <c r="B83" s="64" t="s">
        <v>151</v>
      </c>
      <c r="C83" s="65" t="s">
        <v>152</v>
      </c>
      <c r="D83" s="117">
        <v>8</v>
      </c>
      <c r="E83" s="117"/>
      <c r="F83" s="126">
        <f>(D83*E83)</f>
        <v>0</v>
      </c>
      <c r="G83" s="5"/>
    </row>
    <row r="84" spans="1:7" ht="19.5" customHeight="1">
      <c r="A84" s="55">
        <v>9</v>
      </c>
      <c r="B84" s="54" t="s">
        <v>121</v>
      </c>
      <c r="C84" s="52"/>
      <c r="D84" s="130"/>
      <c r="E84" s="133"/>
      <c r="F84" s="131">
        <f>SUM(F85)</f>
        <v>0</v>
      </c>
      <c r="G84" s="5"/>
    </row>
    <row r="85" spans="1:7" ht="19.5" customHeight="1">
      <c r="A85" s="47">
        <v>9.1</v>
      </c>
      <c r="B85" s="64" t="s">
        <v>153</v>
      </c>
      <c r="C85" s="65" t="s">
        <v>4</v>
      </c>
      <c r="D85" s="117">
        <v>1</v>
      </c>
      <c r="E85" s="117"/>
      <c r="F85" s="126">
        <f>D85*E85</f>
        <v>0</v>
      </c>
      <c r="G85" s="5"/>
    </row>
    <row r="86" spans="1:7" ht="19.5" customHeight="1">
      <c r="A86" s="25"/>
      <c r="B86" s="6" t="s">
        <v>46</v>
      </c>
      <c r="C86" s="25"/>
      <c r="D86" s="121"/>
      <c r="E86" s="121"/>
      <c r="F86" s="128">
        <f>F7+F22+F31+F50+F63+F68+F73+F78+F84</f>
        <v>0</v>
      </c>
      <c r="G86" s="5"/>
    </row>
    <row r="87" spans="1:7" ht="12" customHeight="1">
      <c r="A87" s="19"/>
      <c r="B87" s="20"/>
      <c r="C87" s="20"/>
      <c r="D87" s="20"/>
      <c r="E87" s="20"/>
      <c r="F87" s="20"/>
      <c r="G87" s="5"/>
    </row>
    <row r="88" spans="1:7" ht="12" customHeight="1">
      <c r="A88" s="5"/>
      <c r="B88" s="5"/>
      <c r="C88" s="5"/>
      <c r="D88" s="5"/>
      <c r="E88" s="5"/>
      <c r="F88" s="5"/>
      <c r="G88" s="5"/>
    </row>
    <row r="89" spans="1:7" ht="12" customHeight="1">
      <c r="A89" s="5"/>
      <c r="B89" s="5"/>
      <c r="C89" s="5"/>
      <c r="D89" s="5"/>
      <c r="E89" s="5"/>
      <c r="F89" s="5"/>
      <c r="G89" s="5"/>
    </row>
    <row r="90" spans="1:7" ht="12" customHeight="1">
      <c r="A90" s="5"/>
      <c r="B90" s="5"/>
      <c r="C90" s="5"/>
      <c r="D90" s="5"/>
      <c r="E90" s="5"/>
      <c r="F90" s="5"/>
      <c r="G90" s="5"/>
    </row>
    <row r="91" spans="1:7" ht="12" customHeight="1">
      <c r="A91" s="5"/>
      <c r="B91" s="5"/>
      <c r="C91" s="5"/>
      <c r="D91" s="5"/>
      <c r="E91" s="5"/>
      <c r="F91" s="5"/>
      <c r="G91" s="5"/>
    </row>
    <row r="92" spans="1:7" ht="12" customHeight="1">
      <c r="A92" s="5"/>
      <c r="B92" s="5"/>
      <c r="C92" s="5"/>
      <c r="D92" s="5"/>
      <c r="E92" s="5"/>
      <c r="F92" s="5"/>
      <c r="G92" s="5"/>
    </row>
    <row r="93" spans="1:7" ht="12" customHeight="1">
      <c r="A93" s="5"/>
      <c r="B93" s="5"/>
      <c r="C93" s="5"/>
      <c r="D93" s="5"/>
      <c r="E93" s="5"/>
      <c r="F93" s="5"/>
      <c r="G93" s="5"/>
    </row>
    <row r="94" spans="1:7" ht="12" customHeight="1">
      <c r="A94" s="5"/>
      <c r="B94" s="5"/>
      <c r="C94" s="5"/>
      <c r="D94" s="5"/>
      <c r="E94" s="5"/>
      <c r="F94" s="5"/>
      <c r="G94" s="5"/>
    </row>
    <row r="95" spans="1:7" ht="12" customHeight="1">
      <c r="A95" s="5"/>
      <c r="B95" s="5"/>
      <c r="C95" s="5"/>
      <c r="D95" s="5"/>
      <c r="E95" s="5"/>
      <c r="F95" s="5"/>
      <c r="G95" s="5"/>
    </row>
    <row r="96" spans="1:7" ht="12" customHeight="1">
      <c r="A96" s="5"/>
      <c r="B96" s="5"/>
      <c r="C96" s="5"/>
      <c r="D96" s="5"/>
      <c r="E96" s="5"/>
      <c r="F96" s="5"/>
      <c r="G96" s="5"/>
    </row>
    <row r="97" spans="1:7" ht="12" customHeight="1">
      <c r="A97" s="5"/>
      <c r="B97" s="5"/>
      <c r="C97" s="5"/>
      <c r="D97" s="5"/>
      <c r="E97" s="5"/>
      <c r="F97" s="5"/>
      <c r="G97" s="5"/>
    </row>
    <row r="98" spans="1:7" ht="12" customHeight="1">
      <c r="A98" s="5"/>
      <c r="B98" s="5"/>
      <c r="C98" s="5"/>
      <c r="D98" s="5"/>
      <c r="E98" s="5"/>
      <c r="F98" s="5"/>
      <c r="G98" s="5"/>
    </row>
    <row r="99" spans="1:7" ht="12" customHeight="1">
      <c r="A99" s="5"/>
      <c r="B99" s="5"/>
      <c r="C99" s="5"/>
      <c r="D99" s="5"/>
      <c r="E99" s="5"/>
      <c r="F99" s="5"/>
      <c r="G99" s="5"/>
    </row>
    <row r="100" spans="1:7" ht="12" customHeight="1">
      <c r="A100" s="5"/>
      <c r="B100" s="5"/>
      <c r="C100" s="5"/>
      <c r="D100" s="5"/>
      <c r="E100" s="5"/>
      <c r="F100" s="5"/>
      <c r="G100" s="5"/>
    </row>
    <row r="101" spans="1:7" ht="12" customHeight="1">
      <c r="A101" s="5"/>
      <c r="B101" s="5"/>
      <c r="C101" s="5"/>
      <c r="D101" s="5"/>
      <c r="E101" s="5"/>
      <c r="F101" s="5"/>
      <c r="G101" s="5"/>
    </row>
    <row r="102" spans="1:7" ht="12" customHeight="1">
      <c r="A102" s="5"/>
      <c r="B102" s="5"/>
      <c r="C102" s="5"/>
      <c r="D102" s="5"/>
      <c r="E102" s="5"/>
      <c r="F102" s="5"/>
      <c r="G102" s="5"/>
    </row>
    <row r="103" spans="1:7" ht="12" customHeight="1">
      <c r="A103" s="5"/>
      <c r="B103" s="5"/>
      <c r="C103" s="5"/>
      <c r="D103" s="5"/>
      <c r="E103" s="5"/>
      <c r="F103" s="5"/>
      <c r="G103" s="5"/>
    </row>
    <row r="104" spans="1:7" ht="12" customHeight="1">
      <c r="A104" s="5"/>
      <c r="B104" s="5"/>
      <c r="C104" s="5"/>
      <c r="D104" s="5"/>
      <c r="E104" s="5"/>
      <c r="F104" s="5"/>
      <c r="G104" s="5"/>
    </row>
    <row r="105" spans="1:7" ht="12" customHeight="1">
      <c r="A105" s="5"/>
      <c r="B105" s="5"/>
      <c r="C105" s="5"/>
      <c r="D105" s="5"/>
      <c r="E105" s="5"/>
      <c r="F105" s="5"/>
      <c r="G105" s="5"/>
    </row>
    <row r="106" spans="1:7" ht="12" customHeight="1">
      <c r="A106" s="5"/>
      <c r="B106" s="5"/>
      <c r="C106" s="5"/>
      <c r="D106" s="5"/>
      <c r="E106" s="5"/>
      <c r="F106" s="5"/>
      <c r="G106" s="5"/>
    </row>
    <row r="107" spans="1:7" ht="12" customHeight="1">
      <c r="A107" s="5"/>
      <c r="B107" s="5"/>
      <c r="C107" s="5"/>
      <c r="D107" s="5"/>
      <c r="E107" s="5"/>
      <c r="F107" s="5"/>
      <c r="G107" s="5"/>
    </row>
    <row r="108" spans="1:7" ht="12" customHeight="1">
      <c r="A108" s="5"/>
      <c r="B108" s="5"/>
      <c r="C108" s="5"/>
      <c r="D108" s="5"/>
      <c r="E108" s="5"/>
      <c r="F108" s="5"/>
      <c r="G108" s="5"/>
    </row>
    <row r="109" spans="1:7" ht="12" customHeight="1">
      <c r="A109" s="5"/>
      <c r="B109" s="5"/>
      <c r="C109" s="5"/>
      <c r="D109" s="5"/>
      <c r="E109" s="5"/>
      <c r="F109" s="5"/>
      <c r="G109" s="5"/>
    </row>
    <row r="110" spans="1:7" ht="12" customHeight="1">
      <c r="A110" s="5"/>
      <c r="B110" s="5"/>
      <c r="C110" s="5"/>
      <c r="D110" s="5"/>
      <c r="E110" s="5"/>
      <c r="F110" s="5"/>
      <c r="G110" s="5"/>
    </row>
    <row r="111" spans="1:7" ht="12" customHeight="1">
      <c r="A111" s="5"/>
      <c r="B111" s="5"/>
      <c r="C111" s="5"/>
      <c r="D111" s="5"/>
      <c r="E111" s="5"/>
      <c r="F111" s="5"/>
      <c r="G111" s="5"/>
    </row>
    <row r="112" spans="1:7" ht="12" customHeight="1">
      <c r="A112" s="5"/>
      <c r="B112" s="5"/>
      <c r="C112" s="5"/>
      <c r="D112" s="5"/>
      <c r="E112" s="5"/>
      <c r="F112" s="5"/>
      <c r="G112" s="5"/>
    </row>
    <row r="113" spans="1:7" ht="12" customHeight="1">
      <c r="A113" s="5"/>
      <c r="B113" s="5"/>
      <c r="C113" s="5"/>
      <c r="D113" s="5"/>
      <c r="E113" s="5"/>
      <c r="F113" s="5"/>
      <c r="G113" s="5"/>
    </row>
    <row r="114" spans="1:7" ht="12" customHeight="1">
      <c r="A114" s="5"/>
      <c r="B114" s="5"/>
      <c r="C114" s="5"/>
      <c r="D114" s="5"/>
      <c r="E114" s="5"/>
      <c r="F114" s="5"/>
      <c r="G114" s="5"/>
    </row>
    <row r="115" spans="1:7" ht="12" customHeight="1">
      <c r="A115" s="5"/>
      <c r="B115" s="5"/>
      <c r="C115" s="5"/>
      <c r="D115" s="5"/>
      <c r="E115" s="5"/>
      <c r="F115" s="5"/>
      <c r="G115" s="5"/>
    </row>
    <row r="116" spans="1:7" ht="12" customHeight="1">
      <c r="A116" s="5"/>
      <c r="B116" s="5"/>
      <c r="C116" s="5"/>
      <c r="D116" s="5"/>
      <c r="E116" s="5"/>
      <c r="F116" s="5"/>
      <c r="G116" s="5"/>
    </row>
    <row r="117" spans="1:7" ht="12" customHeight="1">
      <c r="A117" s="5"/>
      <c r="B117" s="5"/>
      <c r="C117" s="5"/>
      <c r="D117" s="5"/>
      <c r="E117" s="5"/>
      <c r="F117" s="5"/>
      <c r="G117" s="5"/>
    </row>
    <row r="118" spans="1:7" ht="12" customHeight="1">
      <c r="A118" s="5"/>
      <c r="B118" s="5"/>
      <c r="C118" s="5"/>
      <c r="D118" s="5"/>
      <c r="E118" s="5"/>
      <c r="F118" s="5"/>
      <c r="G118" s="5"/>
    </row>
    <row r="119" spans="1:7" ht="12" customHeight="1">
      <c r="A119" s="5"/>
      <c r="B119" s="5"/>
      <c r="C119" s="5"/>
      <c r="D119" s="5"/>
      <c r="E119" s="5"/>
      <c r="F119" s="5"/>
      <c r="G119" s="5"/>
    </row>
    <row r="120" spans="1:7" ht="12" customHeight="1">
      <c r="A120" s="5"/>
      <c r="B120" s="5"/>
      <c r="C120" s="5"/>
      <c r="D120" s="5"/>
      <c r="E120" s="5"/>
      <c r="F120" s="5"/>
      <c r="G120" s="5"/>
    </row>
    <row r="121" spans="1:7" ht="12" customHeight="1">
      <c r="A121" s="5"/>
      <c r="B121" s="5"/>
      <c r="C121" s="5"/>
      <c r="D121" s="5"/>
      <c r="E121" s="5"/>
      <c r="F121" s="5"/>
      <c r="G121" s="5"/>
    </row>
    <row r="122" spans="1:7" ht="12" customHeight="1">
      <c r="A122" s="5"/>
      <c r="B122" s="5"/>
      <c r="C122" s="5"/>
      <c r="D122" s="5"/>
      <c r="E122" s="5"/>
      <c r="F122" s="5"/>
      <c r="G122" s="5"/>
    </row>
    <row r="123" spans="1:7" ht="12" customHeight="1">
      <c r="A123" s="5"/>
      <c r="B123" s="5"/>
      <c r="C123" s="5"/>
      <c r="D123" s="5"/>
      <c r="E123" s="5"/>
      <c r="F123" s="5"/>
      <c r="G123" s="5"/>
    </row>
    <row r="124" spans="1:7" ht="12" customHeight="1">
      <c r="A124" s="5"/>
      <c r="B124" s="5"/>
      <c r="C124" s="5"/>
      <c r="D124" s="5"/>
      <c r="E124" s="5"/>
      <c r="F124" s="5"/>
      <c r="G124" s="5"/>
    </row>
    <row r="125" spans="1:7" ht="12" customHeight="1">
      <c r="A125" s="5"/>
      <c r="B125" s="5"/>
      <c r="C125" s="5"/>
      <c r="D125" s="5"/>
      <c r="E125" s="5"/>
      <c r="F125" s="5"/>
      <c r="G125" s="5"/>
    </row>
    <row r="126" spans="1:7" ht="12" customHeight="1">
      <c r="A126" s="5"/>
      <c r="B126" s="5"/>
      <c r="C126" s="5"/>
      <c r="D126" s="5"/>
      <c r="E126" s="5"/>
      <c r="F126" s="5"/>
      <c r="G126" s="5"/>
    </row>
    <row r="127" spans="1:7" ht="12" customHeight="1">
      <c r="A127" s="5"/>
      <c r="B127" s="5"/>
      <c r="C127" s="5"/>
      <c r="D127" s="5"/>
      <c r="E127" s="5"/>
      <c r="F127" s="5"/>
      <c r="G127" s="5"/>
    </row>
    <row r="128" spans="1:7" ht="12" customHeight="1">
      <c r="A128" s="5"/>
      <c r="B128" s="5"/>
      <c r="C128" s="5"/>
      <c r="D128" s="5"/>
      <c r="E128" s="5"/>
      <c r="F128" s="5"/>
      <c r="G128" s="5"/>
    </row>
    <row r="129" spans="1:7" ht="12" customHeight="1">
      <c r="A129" s="5"/>
      <c r="B129" s="5"/>
      <c r="C129" s="5"/>
      <c r="D129" s="5"/>
      <c r="E129" s="5"/>
      <c r="F129" s="5"/>
      <c r="G129" s="5"/>
    </row>
    <row r="130" spans="1:7" ht="12" customHeight="1">
      <c r="A130" s="5"/>
      <c r="B130" s="5"/>
      <c r="C130" s="5"/>
      <c r="D130" s="5"/>
      <c r="E130" s="5"/>
      <c r="F130" s="5"/>
      <c r="G130" s="5"/>
    </row>
    <row r="131" spans="1:7" ht="12" customHeight="1">
      <c r="A131" s="5"/>
      <c r="B131" s="5"/>
      <c r="C131" s="5"/>
      <c r="D131" s="5"/>
      <c r="E131" s="5"/>
      <c r="F131" s="5"/>
      <c r="G131" s="5"/>
    </row>
    <row r="132" spans="1:7" ht="12" customHeight="1">
      <c r="A132" s="5"/>
      <c r="B132" s="5"/>
      <c r="C132" s="5"/>
      <c r="D132" s="5"/>
      <c r="E132" s="5"/>
      <c r="F132" s="5"/>
      <c r="G132" s="5"/>
    </row>
    <row r="133" spans="1:7" ht="12" customHeight="1">
      <c r="A133" s="5"/>
      <c r="B133" s="5"/>
      <c r="C133" s="5"/>
      <c r="D133" s="5"/>
      <c r="E133" s="5"/>
      <c r="F133" s="5"/>
      <c r="G133" s="5"/>
    </row>
    <row r="134" spans="1:7" ht="12" customHeight="1">
      <c r="A134" s="5"/>
      <c r="B134" s="5"/>
      <c r="C134" s="5"/>
      <c r="D134" s="5"/>
      <c r="E134" s="5"/>
      <c r="F134" s="5"/>
      <c r="G134" s="5"/>
    </row>
    <row r="135" spans="1:7" ht="12" customHeight="1">
      <c r="A135" s="5"/>
      <c r="B135" s="5"/>
      <c r="C135" s="5"/>
      <c r="D135" s="5"/>
      <c r="E135" s="5"/>
      <c r="F135" s="5"/>
      <c r="G135" s="5"/>
    </row>
    <row r="136" spans="1:7" ht="12" customHeight="1">
      <c r="A136" s="5"/>
      <c r="B136" s="5"/>
      <c r="C136" s="5"/>
      <c r="D136" s="5"/>
      <c r="E136" s="5"/>
      <c r="F136" s="5"/>
      <c r="G136" s="5"/>
    </row>
    <row r="137" spans="1:7" ht="12" customHeight="1">
      <c r="A137" s="5"/>
      <c r="B137" s="5"/>
      <c r="C137" s="5"/>
      <c r="D137" s="5"/>
      <c r="E137" s="5"/>
      <c r="F137" s="5"/>
      <c r="G137" s="5"/>
    </row>
    <row r="138" spans="1:7" ht="12" customHeight="1">
      <c r="A138" s="5"/>
      <c r="B138" s="5"/>
      <c r="C138" s="5"/>
      <c r="D138" s="5"/>
      <c r="E138" s="5"/>
      <c r="F138" s="5"/>
      <c r="G138" s="5"/>
    </row>
    <row r="139" spans="1:7" ht="12" customHeight="1">
      <c r="A139" s="5"/>
      <c r="B139" s="5"/>
      <c r="C139" s="5"/>
      <c r="D139" s="5"/>
      <c r="E139" s="5"/>
      <c r="F139" s="5"/>
      <c r="G139" s="5"/>
    </row>
    <row r="140" spans="1:7" ht="12" customHeight="1">
      <c r="A140" s="5"/>
      <c r="B140" s="5"/>
      <c r="C140" s="5"/>
      <c r="D140" s="5"/>
      <c r="E140" s="5"/>
      <c r="F140" s="5"/>
      <c r="G140" s="5"/>
    </row>
    <row r="141" spans="1:7" ht="12" customHeight="1">
      <c r="A141" s="5"/>
      <c r="B141" s="5"/>
      <c r="C141" s="5"/>
      <c r="D141" s="5"/>
      <c r="E141" s="5"/>
      <c r="F141" s="5"/>
      <c r="G141" s="5"/>
    </row>
    <row r="142" spans="1:7" ht="12" customHeight="1">
      <c r="A142" s="5"/>
      <c r="B142" s="5"/>
      <c r="C142" s="5"/>
      <c r="D142" s="5"/>
      <c r="E142" s="5"/>
      <c r="F142" s="5"/>
      <c r="G142" s="5"/>
    </row>
    <row r="143" spans="1:7" ht="12" customHeight="1">
      <c r="A143" s="5"/>
      <c r="B143" s="5"/>
      <c r="C143" s="5"/>
      <c r="D143" s="5"/>
      <c r="E143" s="5"/>
      <c r="F143" s="5"/>
      <c r="G143" s="5"/>
    </row>
    <row r="144" spans="1:7" ht="12" customHeight="1">
      <c r="A144" s="5"/>
      <c r="B144" s="5"/>
      <c r="C144" s="5"/>
      <c r="D144" s="5"/>
      <c r="E144" s="5"/>
      <c r="F144" s="5"/>
      <c r="G144" s="5"/>
    </row>
    <row r="145" spans="1:7" ht="12" customHeight="1">
      <c r="A145" s="5"/>
      <c r="B145" s="5"/>
      <c r="C145" s="5"/>
      <c r="D145" s="5"/>
      <c r="E145" s="5"/>
      <c r="F145" s="5"/>
      <c r="G145" s="5"/>
    </row>
    <row r="146" spans="1:7" ht="12" customHeight="1">
      <c r="A146" s="5"/>
      <c r="B146" s="5"/>
      <c r="C146" s="5"/>
      <c r="D146" s="5"/>
      <c r="E146" s="5"/>
      <c r="F146" s="5"/>
      <c r="G146" s="5"/>
    </row>
    <row r="147" spans="1:7" ht="12" customHeight="1">
      <c r="A147" s="5"/>
      <c r="B147" s="5"/>
      <c r="C147" s="5"/>
      <c r="D147" s="5"/>
      <c r="E147" s="5"/>
      <c r="F147" s="5"/>
      <c r="G147" s="5"/>
    </row>
    <row r="148" spans="1:7" ht="12" customHeight="1">
      <c r="A148" s="5"/>
      <c r="B148" s="5"/>
      <c r="C148" s="5"/>
      <c r="D148" s="5"/>
      <c r="E148" s="5"/>
      <c r="F148" s="5"/>
      <c r="G148" s="5"/>
    </row>
    <row r="149" spans="1:7" ht="12" customHeight="1">
      <c r="A149" s="5"/>
      <c r="B149" s="5"/>
      <c r="C149" s="5"/>
      <c r="D149" s="5"/>
      <c r="E149" s="5"/>
      <c r="F149" s="5"/>
      <c r="G149" s="5"/>
    </row>
    <row r="150" spans="1:7" ht="12" customHeight="1">
      <c r="A150" s="5"/>
      <c r="B150" s="5"/>
      <c r="C150" s="5"/>
      <c r="D150" s="5"/>
      <c r="E150" s="5"/>
      <c r="F150" s="5"/>
      <c r="G150" s="5"/>
    </row>
    <row r="151" spans="1:7" ht="12" customHeight="1">
      <c r="A151" s="5"/>
      <c r="B151" s="5"/>
      <c r="C151" s="5"/>
      <c r="D151" s="5"/>
      <c r="E151" s="5"/>
      <c r="F151" s="5"/>
      <c r="G151" s="5"/>
    </row>
    <row r="152" spans="1:7" ht="12" customHeight="1">
      <c r="A152" s="5"/>
      <c r="B152" s="5"/>
      <c r="C152" s="5"/>
      <c r="D152" s="5"/>
      <c r="E152" s="5"/>
      <c r="F152" s="5"/>
      <c r="G152" s="5"/>
    </row>
    <row r="153" spans="1:7" ht="12" customHeight="1">
      <c r="A153" s="5"/>
      <c r="B153" s="5"/>
      <c r="C153" s="5"/>
      <c r="D153" s="5"/>
      <c r="E153" s="5"/>
      <c r="F153" s="5"/>
      <c r="G153" s="5"/>
    </row>
    <row r="154" spans="1:7" ht="12" customHeight="1">
      <c r="A154" s="5"/>
      <c r="B154" s="5"/>
      <c r="C154" s="5"/>
      <c r="D154" s="5"/>
      <c r="E154" s="5"/>
      <c r="F154" s="5"/>
      <c r="G154" s="5"/>
    </row>
    <row r="155" spans="1:7" ht="12" customHeight="1">
      <c r="A155" s="5"/>
      <c r="B155" s="5"/>
      <c r="C155" s="5"/>
      <c r="D155" s="5"/>
      <c r="E155" s="5"/>
      <c r="F155" s="5"/>
      <c r="G155" s="5"/>
    </row>
    <row r="156" spans="1:7" ht="12" customHeight="1">
      <c r="A156" s="5"/>
      <c r="B156" s="5"/>
      <c r="C156" s="5"/>
      <c r="D156" s="5"/>
      <c r="E156" s="5"/>
      <c r="F156" s="5"/>
      <c r="G156" s="5"/>
    </row>
    <row r="157" spans="1:7" ht="12" customHeight="1">
      <c r="A157" s="5"/>
      <c r="B157" s="5"/>
      <c r="C157" s="5"/>
      <c r="D157" s="5"/>
      <c r="E157" s="5"/>
      <c r="F157" s="5"/>
      <c r="G157" s="5"/>
    </row>
    <row r="158" spans="1:7" ht="12" customHeight="1">
      <c r="A158" s="5"/>
      <c r="B158" s="5"/>
      <c r="C158" s="5"/>
      <c r="D158" s="5"/>
      <c r="E158" s="5"/>
      <c r="F158" s="5"/>
      <c r="G158" s="5"/>
    </row>
    <row r="159" spans="1:7" ht="12" customHeight="1">
      <c r="A159" s="5"/>
      <c r="B159" s="5"/>
      <c r="C159" s="5"/>
      <c r="D159" s="5"/>
      <c r="E159" s="5"/>
      <c r="F159" s="5"/>
      <c r="G159" s="5"/>
    </row>
    <row r="160" spans="1:7" ht="12" customHeight="1">
      <c r="A160" s="5"/>
      <c r="B160" s="5"/>
      <c r="C160" s="5"/>
      <c r="D160" s="5"/>
      <c r="E160" s="5"/>
      <c r="F160" s="5"/>
      <c r="G160" s="5"/>
    </row>
    <row r="161" spans="1:7" ht="12" customHeight="1">
      <c r="A161" s="5"/>
      <c r="B161" s="5"/>
      <c r="C161" s="5"/>
      <c r="D161" s="5"/>
      <c r="E161" s="5"/>
      <c r="F161" s="5"/>
      <c r="G161" s="5"/>
    </row>
    <row r="162" spans="1:7" ht="12" customHeight="1">
      <c r="A162" s="5"/>
      <c r="B162" s="5"/>
      <c r="C162" s="5"/>
      <c r="D162" s="5"/>
      <c r="E162" s="5"/>
      <c r="F162" s="5"/>
      <c r="G162" s="5"/>
    </row>
    <row r="163" spans="1:7" ht="12" customHeight="1">
      <c r="A163" s="5"/>
      <c r="B163" s="5"/>
      <c r="C163" s="5"/>
      <c r="D163" s="5"/>
      <c r="E163" s="5"/>
      <c r="F163" s="5"/>
      <c r="G163" s="5"/>
    </row>
    <row r="164" spans="1:7" ht="12" customHeight="1">
      <c r="A164" s="5"/>
      <c r="B164" s="5"/>
      <c r="C164" s="5"/>
      <c r="D164" s="5"/>
      <c r="E164" s="5"/>
      <c r="F164" s="5"/>
      <c r="G164" s="5"/>
    </row>
    <row r="165" spans="1:7" ht="12" customHeight="1">
      <c r="A165" s="5"/>
      <c r="B165" s="5"/>
      <c r="C165" s="5"/>
      <c r="D165" s="5"/>
      <c r="E165" s="5"/>
      <c r="F165" s="5"/>
      <c r="G165" s="5"/>
    </row>
    <row r="166" spans="1:7" ht="12" customHeight="1">
      <c r="A166" s="5"/>
      <c r="B166" s="5"/>
      <c r="C166" s="5"/>
      <c r="D166" s="5"/>
      <c r="E166" s="5"/>
      <c r="F166" s="5"/>
      <c r="G166" s="5"/>
    </row>
    <row r="167" spans="1:7" ht="12" customHeight="1">
      <c r="A167" s="5"/>
      <c r="B167" s="5"/>
      <c r="C167" s="5"/>
      <c r="D167" s="5"/>
      <c r="E167" s="5"/>
      <c r="F167" s="5"/>
      <c r="G167" s="5"/>
    </row>
    <row r="168" spans="1:7" ht="12" customHeight="1">
      <c r="A168" s="5"/>
      <c r="B168" s="5"/>
      <c r="C168" s="5"/>
      <c r="D168" s="5"/>
      <c r="E168" s="5"/>
      <c r="F168" s="5"/>
      <c r="G168" s="5"/>
    </row>
    <row r="169" spans="1:7" ht="12" customHeight="1">
      <c r="A169" s="5"/>
      <c r="B169" s="5"/>
      <c r="C169" s="5"/>
      <c r="D169" s="5"/>
      <c r="E169" s="5"/>
      <c r="F169" s="5"/>
      <c r="G169" s="5"/>
    </row>
    <row r="170" spans="1:7" ht="12" customHeight="1">
      <c r="A170" s="5"/>
      <c r="B170" s="5"/>
      <c r="C170" s="5"/>
      <c r="D170" s="5"/>
      <c r="E170" s="5"/>
      <c r="F170" s="5"/>
      <c r="G170" s="5"/>
    </row>
    <row r="171" spans="1:7" ht="12" customHeight="1">
      <c r="A171" s="5"/>
      <c r="B171" s="5"/>
      <c r="C171" s="5"/>
      <c r="D171" s="5"/>
      <c r="E171" s="5"/>
      <c r="F171" s="5"/>
      <c r="G171" s="5"/>
    </row>
    <row r="172" spans="1:7" ht="12" customHeight="1">
      <c r="A172" s="5"/>
      <c r="B172" s="5"/>
      <c r="C172" s="5"/>
      <c r="D172" s="5"/>
      <c r="E172" s="5"/>
      <c r="F172" s="5"/>
      <c r="G172" s="5"/>
    </row>
    <row r="173" spans="1:7" ht="12" customHeight="1">
      <c r="A173" s="5"/>
      <c r="B173" s="5"/>
      <c r="C173" s="5"/>
      <c r="D173" s="5"/>
      <c r="E173" s="5"/>
      <c r="F173" s="5"/>
      <c r="G173" s="5"/>
    </row>
    <row r="174" spans="1:7" ht="12" customHeight="1">
      <c r="A174" s="5"/>
      <c r="B174" s="5"/>
      <c r="C174" s="5"/>
      <c r="D174" s="5"/>
      <c r="E174" s="5"/>
      <c r="F174" s="5"/>
      <c r="G174" s="5"/>
    </row>
    <row r="175" spans="1:7" ht="12" customHeight="1">
      <c r="A175" s="5"/>
      <c r="B175" s="5"/>
      <c r="C175" s="5"/>
      <c r="D175" s="5"/>
      <c r="E175" s="5"/>
      <c r="F175" s="5"/>
      <c r="G175" s="5"/>
    </row>
    <row r="176" spans="1:7" ht="12" customHeight="1">
      <c r="A176" s="5"/>
      <c r="B176" s="5"/>
      <c r="C176" s="5"/>
      <c r="D176" s="5"/>
      <c r="E176" s="5"/>
      <c r="F176" s="5"/>
      <c r="G176" s="5"/>
    </row>
    <row r="177" spans="1:7" ht="12" customHeight="1">
      <c r="A177" s="5"/>
      <c r="B177" s="5"/>
      <c r="C177" s="5"/>
      <c r="D177" s="5"/>
      <c r="E177" s="5"/>
      <c r="F177" s="5"/>
      <c r="G177" s="5"/>
    </row>
    <row r="178" spans="1:7" ht="12" customHeight="1">
      <c r="A178" s="5"/>
      <c r="B178" s="5"/>
      <c r="C178" s="5"/>
      <c r="D178" s="5"/>
      <c r="E178" s="5"/>
      <c r="F178" s="5"/>
      <c r="G178" s="5"/>
    </row>
    <row r="179" spans="1:6" ht="14.25">
      <c r="A179" s="5"/>
      <c r="B179" s="5"/>
      <c r="C179" s="5"/>
      <c r="D179" s="5"/>
      <c r="E179" s="5"/>
      <c r="F179" s="5"/>
    </row>
    <row r="180" spans="1:6" ht="14.25">
      <c r="A180" s="5"/>
      <c r="B180" s="5"/>
      <c r="C180" s="5"/>
      <c r="D180" s="5"/>
      <c r="E180" s="5"/>
      <c r="F180" s="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rstPageNumber="53" useFirstPageNumber="1" horizontalDpi="600" verticalDpi="600" orientation="portrait" paperSize="9" r:id="rId6"/>
  <headerFooter scaleWithDoc="0" alignWithMargins="0">
    <oddFooter>&amp;LTT001547&amp;R&amp;9&amp;X&amp;P</oddFooter>
  </headerFooter>
  <legacyDrawing r:id="rId5"/>
  <oleObjects>
    <oleObject progId="Equation.3" shapeId="842032" r:id="rId1"/>
    <oleObject progId="Equation.3" shapeId="842033" r:id="rId2"/>
    <oleObject progId="Equation.3" shapeId="5782528" r:id="rId3"/>
    <oleObject progId="Equation.3" shapeId="578252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Kachev, Ivan</cp:lastModifiedBy>
  <cp:lastPrinted>2016-08-29T10:37:15Z</cp:lastPrinted>
  <dcterms:created xsi:type="dcterms:W3CDTF">2012-10-12T11:15:21Z</dcterms:created>
  <dcterms:modified xsi:type="dcterms:W3CDTF">2016-08-29T10:38:34Z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PublicOrd">
    <vt:lpwstr>1157</vt:lpwstr>
  </property>
  <property fmtid="{D5CDD505-2E9C-101B-9397-08002B2CF9AE}" pid="4" name="DocDescripti">
    <vt:lpwstr/>
  </property>
  <property fmtid="{D5CDD505-2E9C-101B-9397-08002B2CF9AE}" pid="5" name="IsFromAccounta">
    <vt:lpwstr>0</vt:lpwstr>
  </property>
  <property fmtid="{D5CDD505-2E9C-101B-9397-08002B2CF9AE}" pid="6" name="DocExpirationDa">
    <vt:lpwstr/>
  </property>
  <property fmtid="{D5CDD505-2E9C-101B-9397-08002B2CF9AE}" pid="7" name="DocTit">
    <vt:lpwstr>Количествено стойностна сметка КСС ТТ001547</vt:lpwstr>
  </property>
</Properties>
</file>